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DRIVE-REF\OneDrive - REF RICERCHE\REF-PREZZI\Clienti Esterni\MTR2\Documentazione\TavoleInput - IFEL\"/>
    </mc:Choice>
  </mc:AlternateContent>
  <xr:revisionPtr revIDLastSave="0" documentId="13_ncr:1_{D3DD6DC7-3653-41E7-A0F4-FB4D99646A94}" xr6:coauthVersionLast="47" xr6:coauthVersionMax="47" xr10:uidLastSave="{00000000-0000-0000-0000-000000000000}"/>
  <bookViews>
    <workbookView xWindow="-120" yWindow="-120" windowWidth="29040" windowHeight="15840" xr2:uid="{49100F47-D590-48C2-919A-FD40B9FFA82A}"/>
  </bookViews>
  <sheets>
    <sheet name="TavolaInput" sheetId="1" r:id="rId1"/>
  </sheets>
  <externalReferences>
    <externalReference r:id="rId2"/>
  </externalReferences>
  <definedNames>
    <definedName name="AS2DocOpenMode" hidden="1">"AS2DocumentEdit"</definedName>
    <definedName name="DeflatoriCK">'[1]parametri notevoli'!$G$1:$K$46</definedName>
    <definedName name="ViteUtili">'[1]parametri notevoli'!$D$1:$E$37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J10" i="1" s="1"/>
  <c r="K10" i="1" s="1"/>
  <c r="E11" i="1"/>
  <c r="J11" i="1" s="1"/>
  <c r="K11" i="1" s="1"/>
  <c r="E12" i="1"/>
  <c r="J12" i="1" s="1"/>
  <c r="K12" i="1" s="1"/>
  <c r="E13" i="1"/>
  <c r="J13" i="1" s="1"/>
  <c r="K13" i="1" s="1"/>
  <c r="E14" i="1"/>
  <c r="J14" i="1" s="1"/>
  <c r="K14" i="1" s="1"/>
  <c r="E15" i="1"/>
  <c r="J15" i="1" s="1"/>
  <c r="K15" i="1" s="1"/>
  <c r="E16" i="1"/>
  <c r="J16" i="1" s="1"/>
  <c r="K16" i="1" s="1"/>
  <c r="E17" i="1"/>
  <c r="J17" i="1" s="1"/>
  <c r="K17" i="1" s="1"/>
  <c r="E18" i="1"/>
  <c r="J18" i="1" s="1"/>
  <c r="E19" i="1"/>
  <c r="J19" i="1" s="1"/>
  <c r="K19" i="1" s="1"/>
  <c r="E20" i="1"/>
  <c r="J20" i="1" s="1"/>
  <c r="K20" i="1" s="1"/>
  <c r="E21" i="1"/>
  <c r="J21" i="1" s="1"/>
  <c r="K21" i="1" s="1"/>
  <c r="E22" i="1"/>
  <c r="J22" i="1" s="1"/>
  <c r="K22" i="1" s="1"/>
  <c r="E23" i="1"/>
  <c r="J23" i="1" s="1"/>
  <c r="K23" i="1" s="1"/>
  <c r="E24" i="1"/>
  <c r="J24" i="1" s="1"/>
  <c r="K24" i="1" s="1"/>
  <c r="E25" i="1"/>
  <c r="J25" i="1" s="1"/>
  <c r="K25" i="1" s="1"/>
  <c r="E26" i="1"/>
  <c r="J26" i="1" s="1"/>
  <c r="K26" i="1" s="1"/>
  <c r="E27" i="1"/>
  <c r="J27" i="1" s="1"/>
  <c r="K27" i="1" s="1"/>
  <c r="E28" i="1"/>
  <c r="J28" i="1" s="1"/>
  <c r="K28" i="1" s="1"/>
  <c r="E29" i="1"/>
  <c r="J29" i="1" s="1"/>
  <c r="K29" i="1" s="1"/>
  <c r="E30" i="1"/>
  <c r="J30" i="1" s="1"/>
  <c r="K30" i="1" s="1"/>
  <c r="E31" i="1"/>
  <c r="J31" i="1" s="1"/>
  <c r="K31" i="1" s="1"/>
  <c r="E32" i="1"/>
  <c r="J32" i="1"/>
  <c r="K32" i="1" s="1"/>
  <c r="E33" i="1"/>
  <c r="J33" i="1" s="1"/>
  <c r="K33" i="1" s="1"/>
  <c r="E34" i="1"/>
  <c r="J34" i="1" s="1"/>
  <c r="K34" i="1" s="1"/>
  <c r="E35" i="1"/>
  <c r="J35" i="1" s="1"/>
  <c r="K35" i="1" s="1"/>
  <c r="E36" i="1"/>
  <c r="J36" i="1" s="1"/>
  <c r="K36" i="1" s="1"/>
  <c r="E37" i="1"/>
  <c r="J37" i="1" s="1"/>
  <c r="K37" i="1" s="1"/>
  <c r="E38" i="1"/>
  <c r="J38" i="1" s="1"/>
  <c r="K38" i="1" s="1"/>
  <c r="E39" i="1"/>
  <c r="J39" i="1" s="1"/>
  <c r="K39" i="1" s="1"/>
  <c r="B46" i="1"/>
  <c r="C46" i="1"/>
  <c r="D46" i="1"/>
  <c r="E46" i="1"/>
  <c r="F46" i="1"/>
  <c r="G46" i="1"/>
  <c r="H46" i="1"/>
  <c r="I46" i="1"/>
  <c r="J46" i="1"/>
  <c r="K46" i="1"/>
  <c r="L46" i="1"/>
  <c r="B47" i="1"/>
  <c r="C47" i="1"/>
  <c r="D47" i="1"/>
  <c r="E47" i="1"/>
  <c r="F47" i="1"/>
  <c r="G47" i="1"/>
  <c r="H47" i="1"/>
  <c r="I47" i="1"/>
  <c r="J47" i="1"/>
  <c r="K47" i="1"/>
  <c r="L47" i="1"/>
  <c r="B48" i="1"/>
  <c r="C48" i="1"/>
  <c r="D48" i="1"/>
  <c r="E48" i="1"/>
  <c r="F48" i="1"/>
  <c r="G48" i="1"/>
  <c r="H48" i="1"/>
  <c r="I48" i="1"/>
  <c r="J48" i="1"/>
  <c r="K48" i="1"/>
  <c r="L48" i="1"/>
  <c r="B49" i="1"/>
  <c r="C49" i="1"/>
  <c r="D49" i="1"/>
  <c r="E49" i="1"/>
  <c r="F49" i="1"/>
  <c r="G49" i="1"/>
  <c r="H49" i="1"/>
  <c r="I49" i="1"/>
  <c r="J49" i="1"/>
  <c r="K49" i="1"/>
  <c r="L49" i="1"/>
  <c r="B50" i="1"/>
  <c r="C50" i="1"/>
  <c r="D50" i="1"/>
  <c r="E50" i="1"/>
  <c r="F50" i="1"/>
  <c r="G50" i="1"/>
  <c r="H50" i="1"/>
  <c r="I50" i="1"/>
  <c r="J50" i="1"/>
  <c r="K50" i="1"/>
  <c r="L50" i="1"/>
  <c r="B51" i="1"/>
  <c r="C51" i="1"/>
  <c r="D51" i="1"/>
  <c r="E51" i="1"/>
  <c r="F51" i="1"/>
  <c r="G51" i="1"/>
  <c r="H51" i="1"/>
  <c r="I51" i="1"/>
  <c r="J51" i="1"/>
  <c r="K51" i="1"/>
  <c r="L51" i="1"/>
  <c r="B52" i="1"/>
  <c r="C52" i="1"/>
  <c r="D52" i="1"/>
  <c r="E52" i="1"/>
  <c r="F52" i="1"/>
  <c r="G52" i="1"/>
  <c r="H52" i="1"/>
  <c r="I52" i="1"/>
  <c r="J52" i="1"/>
  <c r="K52" i="1"/>
  <c r="L52" i="1"/>
  <c r="B53" i="1"/>
  <c r="C53" i="1"/>
  <c r="D53" i="1"/>
  <c r="E53" i="1"/>
  <c r="F53" i="1"/>
  <c r="G53" i="1"/>
  <c r="H53" i="1"/>
  <c r="I53" i="1"/>
  <c r="J53" i="1"/>
  <c r="K53" i="1"/>
  <c r="L53" i="1"/>
  <c r="B54" i="1"/>
  <c r="C54" i="1"/>
  <c r="D54" i="1"/>
  <c r="E54" i="1"/>
  <c r="F54" i="1"/>
  <c r="G54" i="1"/>
  <c r="H54" i="1"/>
  <c r="I54" i="1"/>
  <c r="J54" i="1"/>
  <c r="K54" i="1"/>
  <c r="L54" i="1"/>
  <c r="B55" i="1"/>
  <c r="C55" i="1"/>
  <c r="D55" i="1"/>
  <c r="E55" i="1"/>
  <c r="F55" i="1"/>
  <c r="G55" i="1"/>
  <c r="H55" i="1"/>
  <c r="I55" i="1"/>
  <c r="J55" i="1"/>
  <c r="K55" i="1"/>
  <c r="L55" i="1"/>
  <c r="B57" i="1"/>
  <c r="C57" i="1"/>
  <c r="D57" i="1"/>
  <c r="E57" i="1"/>
  <c r="F57" i="1"/>
  <c r="G57" i="1"/>
  <c r="H57" i="1"/>
  <c r="I57" i="1"/>
  <c r="J57" i="1"/>
  <c r="K57" i="1"/>
  <c r="L57" i="1"/>
  <c r="B58" i="1"/>
  <c r="C58" i="1"/>
  <c r="D58" i="1"/>
  <c r="E58" i="1"/>
  <c r="F58" i="1"/>
  <c r="G58" i="1"/>
  <c r="H58" i="1"/>
  <c r="I58" i="1"/>
  <c r="J58" i="1"/>
  <c r="K58" i="1"/>
  <c r="L58" i="1"/>
  <c r="F60" i="1"/>
  <c r="F61" i="1"/>
  <c r="F62" i="1"/>
  <c r="K42" i="1" l="1"/>
  <c r="E42" i="1"/>
  <c r="J42" i="1"/>
  <c r="K18" i="1"/>
</calcChain>
</file>

<file path=xl/sharedStrings.xml><?xml version="1.0" encoding="utf-8"?>
<sst xmlns="http://schemas.openxmlformats.org/spreadsheetml/2006/main" count="80" uniqueCount="73">
  <si>
    <t>IVA</t>
  </si>
  <si>
    <t>Netto IVA</t>
  </si>
  <si>
    <t>di cui Gestore</t>
  </si>
  <si>
    <t>B14</t>
  </si>
  <si>
    <t>B13</t>
  </si>
  <si>
    <t>B12</t>
  </si>
  <si>
    <t>B11</t>
  </si>
  <si>
    <t>B10</t>
  </si>
  <si>
    <t>B9</t>
  </si>
  <si>
    <t>B8</t>
  </si>
  <si>
    <t>B7</t>
  </si>
  <si>
    <t>B6</t>
  </si>
  <si>
    <t>Amm</t>
  </si>
  <si>
    <t>ACC</t>
  </si>
  <si>
    <t>Coal</t>
  </si>
  <si>
    <t>CCD</t>
  </si>
  <si>
    <t>CGG</t>
  </si>
  <si>
    <t>CARC</t>
  </si>
  <si>
    <t>CSL</t>
  </si>
  <si>
    <t>CRD</t>
  </si>
  <si>
    <t>CTR</t>
  </si>
  <si>
    <t>CTS</t>
  </si>
  <si>
    <t>CRT</t>
  </si>
  <si>
    <t>Sintesi costi che verranno riportati in SIR in perimetro (generata in automatico)</t>
  </si>
  <si>
    <t>SOMMA</t>
  </si>
  <si>
    <t xml:space="preserve">INSIERIRE RIGHE SOPRA       </t>
  </si>
  <si>
    <t>di cui Leasing</t>
  </si>
  <si>
    <t>B8_4</t>
  </si>
  <si>
    <t>di cui Canone, mutuo o leasing Prop3</t>
  </si>
  <si>
    <t>B8_3</t>
  </si>
  <si>
    <t>di cui Canone, mutuo o leasing Prop2</t>
  </si>
  <si>
    <t>B8_2</t>
  </si>
  <si>
    <t>di cui Canone, mutuo o leasing Prop1</t>
  </si>
  <si>
    <t>B8_1</t>
  </si>
  <si>
    <t>Indicare il tipo di Godimento beni di terzi:</t>
  </si>
  <si>
    <t>di cui per altri non in eccesso rispetto a norme tributarie</t>
  </si>
  <si>
    <t>ACC4</t>
  </si>
  <si>
    <t>di cui per rischi e oneri previsti da normativa di settore e/o dal contratto di affidamento</t>
  </si>
  <si>
    <t>ACC3</t>
  </si>
  <si>
    <t>di cui per crediti</t>
  </si>
  <si>
    <t>ACC2</t>
  </si>
  <si>
    <t>di cui costi di gestione post-operativa delle discariche</t>
  </si>
  <si>
    <t>ACC1</t>
  </si>
  <si>
    <t>Indicare il tipo di Accantonamento:</t>
  </si>
  <si>
    <t>Note di compilazione</t>
  </si>
  <si>
    <t>Note</t>
  </si>
  <si>
    <t>IMPUTAZIONE NETTO IVA</t>
  </si>
  <si>
    <t>GESTIONE</t>
  </si>
  <si>
    <t>Voce bilancio</t>
  </si>
  <si>
    <t>% IVA</t>
  </si>
  <si>
    <t>Tipologia di costo</t>
  </si>
  <si>
    <t>IMPUTAZIONE PEF (lordo IVA)</t>
  </si>
  <si>
    <t>PERCENTUALE TARI</t>
  </si>
  <si>
    <t>IMPEGNO da all.e) BDAP
(lordo IVA)</t>
  </si>
  <si>
    <t>DESCRIZIONE</t>
  </si>
  <si>
    <t>CODIFICA Missione/Programma/Macroaggregato (MXX-PXX-mXXX)</t>
  </si>
  <si>
    <t>Comune: spesa comunale
Gestore: spesa del comune verso un gestore che fornisce i dati</t>
  </si>
  <si>
    <t>Indicare corrispondenza classificazione bilancio con macroaggregati</t>
  </si>
  <si>
    <t>Indicare % IVA inclusa nell'impegno</t>
  </si>
  <si>
    <t>Indicare componente di costo cui si riferisce</t>
  </si>
  <si>
    <t>Indicare quanta parte dell'impegno TOT è di competenza TARI</t>
  </si>
  <si>
    <t>Inserire valore TOT iscritto nel all e) RND2020</t>
  </si>
  <si>
    <t>Descrizione voce di spesa da imputare a TARI</t>
  </si>
  <si>
    <t>Conto di provenienza in All. e) RND2020. 
vedi esempio sotto</t>
  </si>
  <si>
    <t>ARSC</t>
  </si>
  <si>
    <t>AR</t>
  </si>
  <si>
    <t>Ricavi per entrate tariffarie in applicazione dei corrispettivi all'utenza (art. 5 MTR)</t>
  </si>
  <si>
    <t>Prospetto Ricavi</t>
  </si>
  <si>
    <t>M01-P04-m101</t>
  </si>
  <si>
    <t>Costo personale tributi</t>
  </si>
  <si>
    <t>Comune</t>
  </si>
  <si>
    <t>M09-P03-m103</t>
  </si>
  <si>
    <t>Costo smaltimenti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</si>
</sst>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€]\ * #,##0.00_-;\-[$€]\ * #,##0.00_-;_-[$€]\ 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1"/>
      <color indexed="9"/>
      <name val="Calibri"/>
      <family val="2"/>
    </font>
    <font>
      <b/>
      <sz val="14"/>
      <color indexed="9"/>
      <name val="Arial Narrow"/>
      <family val="2"/>
    </font>
    <font>
      <sz val="10"/>
      <name val="Arial Narrow"/>
      <family val="2"/>
    </font>
    <font>
      <b/>
      <sz val="14"/>
      <color rgb="FF333399"/>
      <name val="Arial Narrow"/>
      <family val="2"/>
    </font>
    <font>
      <b/>
      <sz val="10"/>
      <color theme="1"/>
      <name val="Arial Narrow"/>
      <family val="2"/>
    </font>
    <font>
      <sz val="11"/>
      <color theme="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2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333399"/>
        <bgColor indexed="64"/>
      </patternFill>
    </fill>
  </fills>
  <borders count="13">
    <border>
      <left/>
      <right/>
      <top/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5" fillId="4" borderId="0" applyNumberFormat="0" applyBorder="0" applyAlignment="0" applyProtection="0"/>
    <xf numFmtId="164" fontId="2" fillId="2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5" fontId="3" fillId="6" borderId="1" xfId="1" applyNumberFormat="1" applyFont="1" applyFill="1" applyBorder="1"/>
    <xf numFmtId="165" fontId="3" fillId="6" borderId="2" xfId="1" applyNumberFormat="1" applyFont="1" applyFill="1" applyBorder="1"/>
    <xf numFmtId="0" fontId="7" fillId="6" borderId="3" xfId="3" applyNumberFormat="1" applyFont="1" applyFill="1" applyBorder="1" applyAlignment="1" applyProtection="1">
      <alignment horizontal="left" vertical="center" wrapText="1"/>
    </xf>
    <xf numFmtId="165" fontId="3" fillId="6" borderId="4" xfId="1" applyNumberFormat="1" applyFont="1" applyFill="1" applyBorder="1"/>
    <xf numFmtId="165" fontId="3" fillId="6" borderId="0" xfId="1" applyNumberFormat="1" applyFont="1" applyFill="1" applyBorder="1"/>
    <xf numFmtId="0" fontId="7" fillId="6" borderId="5" xfId="3" applyNumberFormat="1" applyFont="1" applyFill="1" applyBorder="1" applyAlignment="1" applyProtection="1">
      <alignment horizontal="left" vertical="center" wrapText="1"/>
    </xf>
    <xf numFmtId="0" fontId="3" fillId="6" borderId="4" xfId="0" applyFont="1" applyFill="1" applyBorder="1"/>
    <xf numFmtId="0" fontId="3" fillId="6" borderId="0" xfId="0" applyFont="1" applyFill="1"/>
    <xf numFmtId="0" fontId="3" fillId="6" borderId="0" xfId="0" applyFont="1" applyFill="1" applyAlignment="1">
      <alignment horizontal="center"/>
    </xf>
    <xf numFmtId="0" fontId="4" fillId="6" borderId="0" xfId="0" applyFont="1" applyFill="1"/>
    <xf numFmtId="43" fontId="3" fillId="6" borderId="6" xfId="1" applyFont="1" applyFill="1" applyBorder="1"/>
    <xf numFmtId="43" fontId="3" fillId="6" borderId="7" xfId="1" applyFont="1" applyFill="1" applyBorder="1"/>
    <xf numFmtId="0" fontId="7" fillId="6" borderId="8" xfId="3" applyNumberFormat="1" applyFont="1" applyFill="1" applyBorder="1" applyAlignment="1" applyProtection="1">
      <alignment horizontal="left" vertical="center" wrapText="1"/>
    </xf>
    <xf numFmtId="43" fontId="3" fillId="6" borderId="4" xfId="1" applyFont="1" applyFill="1" applyBorder="1"/>
    <xf numFmtId="43" fontId="3" fillId="6" borderId="0" xfId="1" applyFont="1" applyFill="1" applyBorder="1"/>
    <xf numFmtId="0" fontId="3" fillId="6" borderId="9" xfId="0" applyFont="1" applyFill="1" applyBorder="1"/>
    <xf numFmtId="0" fontId="3" fillId="6" borderId="10" xfId="0" applyFont="1" applyFill="1" applyBorder="1"/>
    <xf numFmtId="0" fontId="3" fillId="6" borderId="11" xfId="0" applyFont="1" applyFill="1" applyBorder="1"/>
    <xf numFmtId="0" fontId="6" fillId="7" borderId="0" xfId="2" applyNumberFormat="1" applyFont="1" applyFill="1" applyBorder="1" applyAlignment="1" applyProtection="1">
      <alignment horizontal="left" vertical="center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165" fontId="8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NumberFormat="1" applyFont="1" applyFill="1" applyBorder="1" applyAlignment="1" applyProtection="1">
      <alignment vertical="center" wrapText="1"/>
    </xf>
    <xf numFmtId="0" fontId="6" fillId="7" borderId="0" xfId="2" applyNumberFormat="1" applyFont="1" applyFill="1" applyBorder="1" applyAlignment="1" applyProtection="1">
      <alignment horizontal="fill" vertical="center"/>
    </xf>
    <xf numFmtId="0" fontId="3" fillId="0" borderId="12" xfId="0" applyFont="1" applyBorder="1"/>
    <xf numFmtId="165" fontId="3" fillId="3" borderId="12" xfId="1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vertical="center"/>
    </xf>
    <xf numFmtId="9" fontId="3" fillId="0" borderId="12" xfId="1" applyNumberFormat="1" applyFont="1" applyBorder="1" applyAlignment="1">
      <alignment horizontal="center"/>
    </xf>
    <xf numFmtId="43" fontId="3" fillId="0" borderId="12" xfId="1" applyFont="1" applyBorder="1" applyAlignment="1">
      <alignment horizontal="center"/>
    </xf>
    <xf numFmtId="165" fontId="3" fillId="3" borderId="12" xfId="1" applyNumberFormat="1" applyFont="1" applyFill="1" applyBorder="1" applyAlignment="1">
      <alignment horizontal="center"/>
    </xf>
    <xf numFmtId="9" fontId="3" fillId="0" borderId="12" xfId="0" applyNumberFormat="1" applyFont="1" applyBorder="1" applyAlignment="1">
      <alignment horizontal="center"/>
    </xf>
    <xf numFmtId="43" fontId="3" fillId="0" borderId="12" xfId="1" applyFont="1" applyBorder="1"/>
    <xf numFmtId="0" fontId="3" fillId="0" borderId="12" xfId="0" applyFont="1" applyBorder="1" applyAlignment="1">
      <alignment wrapText="1"/>
    </xf>
    <xf numFmtId="0" fontId="7" fillId="0" borderId="12" xfId="0" applyFont="1" applyBorder="1" applyAlignment="1">
      <alignment horizontal="center" vertical="center"/>
    </xf>
    <xf numFmtId="0" fontId="6" fillId="7" borderId="0" xfId="2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center" vertical="center" wrapText="1"/>
    </xf>
    <xf numFmtId="0" fontId="10" fillId="2" borderId="12" xfId="3" applyNumberFormat="1" applyFont="1" applyBorder="1" applyAlignment="1" applyProtection="1">
      <alignment horizontal="left" vertical="center" wrapText="1"/>
    </xf>
  </cellXfs>
  <cellStyles count="4">
    <cellStyle name="Accent1 2" xfId="2" xr:uid="{3FBEB6FF-ADDE-4723-9EB0-90E7E36BB1FF}"/>
    <cellStyle name="Colore 1 2 2" xfId="3" xr:uid="{CD8D0587-035C-4EE2-B1B7-2F709FE4A8C2}"/>
    <cellStyle name="Migliaia 11 2" xfId="1" xr:uid="{B67B087D-2997-404E-9D90-DC4FC6533B23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1</xdr:row>
      <xdr:rowOff>38100</xdr:rowOff>
    </xdr:from>
    <xdr:to>
      <xdr:col>4</xdr:col>
      <xdr:colOff>1542868</xdr:colOff>
      <xdr:row>4</xdr:row>
      <xdr:rowOff>141032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C808745-7EAB-4450-AE2F-98CFFBE32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9200" y="266700"/>
          <a:ext cx="1390468" cy="7125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REZZI\MTR\Modelli\MTR-2\PEF%20Grezzo%20Comu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Definizioni"/>
      <sheetName val="MTR"/>
      <sheetName val="Previsionali"/>
      <sheetName val="Conto economico"/>
      <sheetName val="SIR in perimetro"/>
      <sheetName val="CK"/>
      <sheetName val="Cespiti (pre 2018)"/>
      <sheetName val="Cespiti (post 2018)"/>
      <sheetName val="LIC e PRdelCCN"/>
      <sheetName val="parametri notevoli"/>
      <sheetName val="AcquistoServizi_CTS_CTR"/>
      <sheetName val="TavolaInput"/>
      <sheetName val="ModPEF21Comune"/>
    </sheetNames>
    <sheetDataSet>
      <sheetData sheetId="0">
        <row r="11">
          <cell r="D11" t="str">
            <v>ROVELLASCA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D1" t="str">
            <v>Categoria di cespite</v>
          </cell>
          <cell r="E1" t="str">
            <v>Vita utile regolatoria</v>
          </cell>
          <cell r="G1" t="str">
            <v>Anno</v>
          </cell>
          <cell r="H1" t="str">
            <v>Deflatore per tariffe 2018</v>
          </cell>
          <cell r="I1" t="str">
            <v>Deflatore per tariffe 2019</v>
          </cell>
          <cell r="J1" t="str">
            <v>Deflatore per tariffe 2020</v>
          </cell>
          <cell r="K1" t="str">
            <v>Deflatore per tariffe 2021</v>
          </cell>
        </row>
        <row r="2">
          <cell r="D2" t="str">
            <v>Compattatori, Spazzatrici e Autocarri attrezzati</v>
          </cell>
          <cell r="E2">
            <v>8</v>
          </cell>
          <cell r="G2">
            <v>1977</v>
          </cell>
          <cell r="H2">
            <v>7.2569999999999997</v>
          </cell>
          <cell r="I2">
            <v>7.2859999999999996</v>
          </cell>
          <cell r="J2">
            <v>7.3369999999999997</v>
          </cell>
          <cell r="K2">
            <v>7.3730000000000002</v>
          </cell>
        </row>
        <row r="3">
          <cell r="D3" t="str">
            <v>Cassonetti, Campane e Cassoni</v>
          </cell>
          <cell r="E3">
            <v>8</v>
          </cell>
          <cell r="G3">
            <v>1978</v>
          </cell>
          <cell r="H3">
            <v>6.4080000000000004</v>
          </cell>
          <cell r="I3">
            <v>6.4340000000000002</v>
          </cell>
          <cell r="J3">
            <v>6.4790000000000001</v>
          </cell>
          <cell r="K3">
            <v>6.5110000000000001</v>
          </cell>
        </row>
        <row r="4">
          <cell r="D4" t="str">
            <v>Altre attrezzature (bidoni, aspirafoglie, ecc.)</v>
          </cell>
          <cell r="E4">
            <v>5</v>
          </cell>
          <cell r="G4">
            <v>1979</v>
          </cell>
          <cell r="H4">
            <v>5.5720000000000001</v>
          </cell>
          <cell r="I4">
            <v>5.5940000000000003</v>
          </cell>
          <cell r="J4">
            <v>5.633</v>
          </cell>
          <cell r="K4">
            <v>5.6619999999999999</v>
          </cell>
        </row>
        <row r="5">
          <cell r="D5" t="str">
            <v>Impianti di pretrattamento</v>
          </cell>
          <cell r="E5">
            <v>12</v>
          </cell>
          <cell r="G5">
            <v>1980</v>
          </cell>
          <cell r="H5">
            <v>4.4969999999999999</v>
          </cell>
          <cell r="I5">
            <v>4.5149999999999997</v>
          </cell>
          <cell r="J5">
            <v>4.5469999999999997</v>
          </cell>
          <cell r="K5">
            <v>4.569</v>
          </cell>
        </row>
        <row r="6">
          <cell r="D6" t="str">
            <v>Altri impianti</v>
          </cell>
          <cell r="E6">
            <v>10</v>
          </cell>
          <cell r="G6">
            <v>1981</v>
          </cell>
          <cell r="H6">
            <v>3.6779999999999999</v>
          </cell>
          <cell r="I6">
            <v>3.6930000000000001</v>
          </cell>
          <cell r="J6">
            <v>3.7189999999999999</v>
          </cell>
          <cell r="K6">
            <v>3.7370000000000001</v>
          </cell>
        </row>
        <row r="7">
          <cell r="D7" t="str">
            <v>Unità trattamento meccanico (separatori, compattatori, tritovagliatura, ecc.)</v>
          </cell>
          <cell r="E7">
            <v>15</v>
          </cell>
          <cell r="G7">
            <v>1982</v>
          </cell>
          <cell r="H7">
            <v>3.1960000000000002</v>
          </cell>
          <cell r="I7">
            <v>3.2090000000000001</v>
          </cell>
          <cell r="J7">
            <v>3.2320000000000002</v>
          </cell>
          <cell r="K7">
            <v>3.2480000000000002</v>
          </cell>
        </row>
        <row r="8">
          <cell r="D8" t="str">
            <v>Unità trattamento biologico (bioessiccazione, biostabilizzazione, digestione anaerobica, ecc.)</v>
          </cell>
          <cell r="E8">
            <v>20</v>
          </cell>
          <cell r="G8">
            <v>1983</v>
          </cell>
          <cell r="H8">
            <v>2.8650000000000002</v>
          </cell>
          <cell r="I8">
            <v>2.8769999999999998</v>
          </cell>
          <cell r="J8">
            <v>2.8969999999999998</v>
          </cell>
          <cell r="K8">
            <v>2.911</v>
          </cell>
        </row>
        <row r="9">
          <cell r="D9" t="str">
            <v>Impianti raccolta e trattamento biogas</v>
          </cell>
          <cell r="E9">
            <v>25</v>
          </cell>
          <cell r="G9">
            <v>1984</v>
          </cell>
          <cell r="H9">
            <v>2.6240000000000001</v>
          </cell>
          <cell r="I9">
            <v>2.6349999999999998</v>
          </cell>
          <cell r="J9">
            <v>2.653</v>
          </cell>
          <cell r="K9">
            <v>2.6669999999999998</v>
          </cell>
        </row>
        <row r="10">
          <cell r="D10" t="str">
            <v>Altri impianti (pesatura, riduzione odori, lavaggio, aspirazione esalazioni, ecc.)</v>
          </cell>
          <cell r="E10">
            <v>15</v>
          </cell>
          <cell r="G10">
            <v>1985</v>
          </cell>
          <cell r="H10">
            <v>2.407</v>
          </cell>
          <cell r="I10">
            <v>2.4169999999999998</v>
          </cell>
          <cell r="J10">
            <v>2.4340000000000002</v>
          </cell>
          <cell r="K10">
            <v>2.4460000000000002</v>
          </cell>
        </row>
        <row r="11">
          <cell r="D11" t="str">
            <v>Impianti di pretrattamento</v>
          </cell>
          <cell r="E11" t="str">
            <v>x</v>
          </cell>
          <cell r="G11">
            <v>1986</v>
          </cell>
          <cell r="H11">
            <v>2.3180000000000001</v>
          </cell>
          <cell r="I11">
            <v>2.327</v>
          </cell>
          <cell r="J11">
            <v>2.343</v>
          </cell>
          <cell r="K11">
            <v>2.355</v>
          </cell>
        </row>
        <row r="12">
          <cell r="D12" t="str">
            <v>Opere di impermeabilizzazione del fondo e delle pareti e di difesa idraulica</v>
          </cell>
          <cell r="E12" t="str">
            <v>x</v>
          </cell>
          <cell r="G12">
            <v>1987</v>
          </cell>
          <cell r="H12">
            <v>2.2210000000000001</v>
          </cell>
          <cell r="I12">
            <v>2.23</v>
          </cell>
          <cell r="J12">
            <v>2.246</v>
          </cell>
          <cell r="K12">
            <v>2.2570000000000001</v>
          </cell>
        </row>
        <row r="13">
          <cell r="D13" t="str">
            <v>Impianti di raccolta e trattamento percolato</v>
          </cell>
          <cell r="E13" t="str">
            <v>x</v>
          </cell>
          <cell r="G13">
            <v>1988</v>
          </cell>
          <cell r="H13">
            <v>2.1040000000000001</v>
          </cell>
          <cell r="I13">
            <v>2.113</v>
          </cell>
          <cell r="J13">
            <v>2.1269999999999998</v>
          </cell>
          <cell r="K13">
            <v>2.1379999999999999</v>
          </cell>
        </row>
        <row r="14">
          <cell r="D14" t="str">
            <v>Impianti raccolta e trattamento biogas</v>
          </cell>
          <cell r="E14" t="str">
            <v>x</v>
          </cell>
          <cell r="G14">
            <v>1989</v>
          </cell>
          <cell r="H14">
            <v>1.996</v>
          </cell>
          <cell r="I14">
            <v>2.0030000000000001</v>
          </cell>
          <cell r="J14">
            <v>2.0179999999999998</v>
          </cell>
          <cell r="K14">
            <v>2.028</v>
          </cell>
        </row>
        <row r="15">
          <cell r="D15" t="str">
            <v>Pozzi monitoraggio falda</v>
          </cell>
          <cell r="E15" t="str">
            <v>x</v>
          </cell>
          <cell r="G15">
            <v>1990</v>
          </cell>
          <cell r="H15">
            <v>1.8720000000000001</v>
          </cell>
          <cell r="I15">
            <v>1.879</v>
          </cell>
          <cell r="J15">
            <v>1.8919999999999999</v>
          </cell>
          <cell r="K15">
            <v>1.9019999999999999</v>
          </cell>
        </row>
        <row r="16">
          <cell r="D16" t="str">
            <v>Impianti di cogenerazione</v>
          </cell>
          <cell r="E16">
            <v>20</v>
          </cell>
          <cell r="G16">
            <v>1991</v>
          </cell>
          <cell r="H16">
            <v>1.7689999999999999</v>
          </cell>
          <cell r="I16">
            <v>1.776</v>
          </cell>
          <cell r="J16">
            <v>1.788</v>
          </cell>
          <cell r="K16">
            <v>1.7969999999999999</v>
          </cell>
        </row>
        <row r="17">
          <cell r="D17" t="str">
            <v>Macchine operatrici (pale meccaniche, compattatori, ecc.)</v>
          </cell>
          <cell r="E17">
            <v>15</v>
          </cell>
          <cell r="G17">
            <v>1992</v>
          </cell>
          <cell r="H17">
            <v>1.7010000000000001</v>
          </cell>
          <cell r="I17">
            <v>1.708</v>
          </cell>
          <cell r="J17">
            <v>1.72</v>
          </cell>
          <cell r="K17">
            <v>1.728</v>
          </cell>
        </row>
        <row r="18">
          <cell r="D18" t="str">
            <v>Altri impianti (pesatura, riduzione odori, lavaggio, aspirazione esalazioni, ecc.)</v>
          </cell>
          <cell r="E18">
            <v>15</v>
          </cell>
          <cell r="G18">
            <v>1993</v>
          </cell>
          <cell r="H18">
            <v>1.6379999999999999</v>
          </cell>
          <cell r="I18">
            <v>1.6439999999999999</v>
          </cell>
          <cell r="J18">
            <v>1.6559999999999999</v>
          </cell>
          <cell r="K18">
            <v>1.6639999999999999</v>
          </cell>
        </row>
        <row r="19">
          <cell r="D19" t="str">
            <v>Impianti di pretrattamento</v>
          </cell>
          <cell r="E19">
            <v>12</v>
          </cell>
          <cell r="G19">
            <v>1994</v>
          </cell>
          <cell r="H19">
            <v>1.5840000000000001</v>
          </cell>
          <cell r="I19">
            <v>1.59</v>
          </cell>
          <cell r="J19">
            <v>1.601</v>
          </cell>
          <cell r="K19">
            <v>1.609</v>
          </cell>
        </row>
        <row r="20">
          <cell r="D20" t="str">
            <v>Unità di incenerimento a griglia mobile (combustore, caldaia, trattamento fumi)</v>
          </cell>
          <cell r="E20">
            <v>25</v>
          </cell>
          <cell r="G20">
            <v>1995</v>
          </cell>
          <cell r="H20">
            <v>1.5229999999999999</v>
          </cell>
          <cell r="I20">
            <v>1.5289999999999999</v>
          </cell>
          <cell r="J20">
            <v>1.54</v>
          </cell>
          <cell r="K20">
            <v>1.548</v>
          </cell>
        </row>
        <row r="21">
          <cell r="D21" t="str">
            <v>Unità di incenerimento a letto fluido (combustore, caldaia, trattamento fumi)</v>
          </cell>
          <cell r="E21">
            <v>15</v>
          </cell>
          <cell r="G21">
            <v>1996</v>
          </cell>
          <cell r="H21">
            <v>1.48</v>
          </cell>
          <cell r="I21">
            <v>1.486</v>
          </cell>
          <cell r="J21">
            <v>1.4970000000000001</v>
          </cell>
          <cell r="K21">
            <v>1.504</v>
          </cell>
        </row>
        <row r="22">
          <cell r="D22" t="str">
            <v>Turbina/alimentatore</v>
          </cell>
          <cell r="E22">
            <v>25</v>
          </cell>
          <cell r="G22">
            <v>1997</v>
          </cell>
          <cell r="H22">
            <v>1.4410000000000001</v>
          </cell>
          <cell r="I22">
            <v>1.4470000000000001</v>
          </cell>
          <cell r="J22">
            <v>1.4570000000000001</v>
          </cell>
          <cell r="K22">
            <v>1.464</v>
          </cell>
        </row>
        <row r="23">
          <cell r="D23" t="str">
            <v>Altri impianti (pesatura, riduzione odori, misura, ecc.)</v>
          </cell>
          <cell r="E23">
            <v>15</v>
          </cell>
          <cell r="G23">
            <v>1998</v>
          </cell>
          <cell r="H23">
            <v>1.4139999999999999</v>
          </cell>
          <cell r="I23">
            <v>1.42</v>
          </cell>
          <cell r="J23">
            <v>1.43</v>
          </cell>
          <cell r="K23">
            <v>1.4370000000000001</v>
          </cell>
        </row>
        <row r="24">
          <cell r="D24" t="str">
            <v>Unità di pretrattamento</v>
          </cell>
          <cell r="E24">
            <v>12</v>
          </cell>
          <cell r="G24">
            <v>1999</v>
          </cell>
          <cell r="H24">
            <v>1.3979999999999999</v>
          </cell>
          <cell r="I24">
            <v>1.4039999999999999</v>
          </cell>
          <cell r="J24">
            <v>1.413</v>
          </cell>
          <cell r="K24">
            <v>1.421</v>
          </cell>
        </row>
        <row r="25">
          <cell r="D25" t="str">
            <v>Unità di compostaggio</v>
          </cell>
          <cell r="E25">
            <v>20</v>
          </cell>
          <cell r="G25">
            <v>2000</v>
          </cell>
          <cell r="H25">
            <v>1.3580000000000001</v>
          </cell>
          <cell r="I25">
            <v>1.3640000000000001</v>
          </cell>
          <cell r="J25">
            <v>1.373</v>
          </cell>
          <cell r="K25">
            <v>1.38</v>
          </cell>
        </row>
        <row r="26">
          <cell r="D26" t="str">
            <v>Unità digestione anaerobica</v>
          </cell>
          <cell r="E26">
            <v>20</v>
          </cell>
          <cell r="G26">
            <v>2001</v>
          </cell>
          <cell r="H26">
            <v>1.331</v>
          </cell>
          <cell r="I26">
            <v>1.3360000000000001</v>
          </cell>
          <cell r="J26">
            <v>1.3460000000000001</v>
          </cell>
          <cell r="K26">
            <v>1.3520000000000001</v>
          </cell>
        </row>
        <row r="27">
          <cell r="D27" t="str">
            <v>Impianto di raccolta e trattamento biogas</v>
          </cell>
          <cell r="E27">
            <v>25</v>
          </cell>
          <cell r="G27">
            <v>2002</v>
          </cell>
          <cell r="H27">
            <v>1.2929999999999999</v>
          </cell>
          <cell r="I27">
            <v>1.2989999999999999</v>
          </cell>
          <cell r="J27">
            <v>1.3080000000000001</v>
          </cell>
          <cell r="K27">
            <v>1.3140000000000001</v>
          </cell>
        </row>
        <row r="28">
          <cell r="D28" t="str">
            <v>Impianto di raccolta e trattamento percolato</v>
          </cell>
          <cell r="E28">
            <v>25</v>
          </cell>
          <cell r="G28">
            <v>2003</v>
          </cell>
          <cell r="H28">
            <v>1.2729999999999999</v>
          </cell>
          <cell r="I28">
            <v>1.278</v>
          </cell>
          <cell r="J28">
            <v>1.2869999999999999</v>
          </cell>
          <cell r="K28">
            <v>1.294</v>
          </cell>
        </row>
        <row r="29">
          <cell r="D29" t="str">
            <v>Altri impianti (pesatura, riduzione odori, misura ecc.)</v>
          </cell>
          <cell r="E29">
            <v>15</v>
          </cell>
          <cell r="G29">
            <v>2004</v>
          </cell>
          <cell r="H29">
            <v>1.24</v>
          </cell>
          <cell r="I29">
            <v>1.2450000000000001</v>
          </cell>
          <cell r="J29">
            <v>1.2529999999999999</v>
          </cell>
          <cell r="K29">
            <v>1.26</v>
          </cell>
        </row>
        <row r="30">
          <cell r="D30" t="str">
            <v>Terreni</v>
          </cell>
          <cell r="E30">
            <v>0</v>
          </cell>
          <cell r="G30">
            <v>2005</v>
          </cell>
          <cell r="H30">
            <v>1.204</v>
          </cell>
          <cell r="I30">
            <v>1.2090000000000001</v>
          </cell>
          <cell r="J30">
            <v>1.2170000000000001</v>
          </cell>
          <cell r="K30">
            <v>1.2230000000000001</v>
          </cell>
        </row>
        <row r="31">
          <cell r="D31" t="str">
            <v>Fabbricati</v>
          </cell>
          <cell r="E31">
            <v>40</v>
          </cell>
          <cell r="G31">
            <v>2006</v>
          </cell>
          <cell r="H31">
            <v>1.171</v>
          </cell>
          <cell r="I31">
            <v>1.1759999999999999</v>
          </cell>
          <cell r="J31">
            <v>1.1839999999999999</v>
          </cell>
          <cell r="K31">
            <v>1.19</v>
          </cell>
        </row>
        <row r="32">
          <cell r="D32" t="str">
            <v>Sistemi informativi</v>
          </cell>
          <cell r="E32">
            <v>5</v>
          </cell>
          <cell r="G32">
            <v>2007</v>
          </cell>
          <cell r="H32">
            <v>1.139</v>
          </cell>
          <cell r="I32">
            <v>1.1439999999999999</v>
          </cell>
          <cell r="J32">
            <v>1.1519999999999999</v>
          </cell>
          <cell r="K32">
            <v>1.157</v>
          </cell>
        </row>
        <row r="33">
          <cell r="D33" t="str">
            <v>Immobilizzazioni immateriali</v>
          </cell>
          <cell r="E33">
            <v>7</v>
          </cell>
          <cell r="G33">
            <v>2008</v>
          </cell>
          <cell r="H33">
            <v>1.103</v>
          </cell>
          <cell r="I33">
            <v>1.1080000000000001</v>
          </cell>
          <cell r="J33">
            <v>1.1160000000000001</v>
          </cell>
          <cell r="K33">
            <v>1.121</v>
          </cell>
        </row>
        <row r="34">
          <cell r="D34" t="str">
            <v>Altre immobilizzazioni materiali</v>
          </cell>
          <cell r="E34">
            <v>7</v>
          </cell>
          <cell r="G34">
            <v>2009</v>
          </cell>
          <cell r="H34">
            <v>1.095</v>
          </cell>
          <cell r="I34">
            <v>1.1000000000000001</v>
          </cell>
          <cell r="J34">
            <v>1.107</v>
          </cell>
          <cell r="K34">
            <v>1.113</v>
          </cell>
        </row>
        <row r="35">
          <cell r="D35" t="str">
            <v>Telecontrollo</v>
          </cell>
          <cell r="E35">
            <v>8</v>
          </cell>
          <cell r="G35">
            <v>2010</v>
          </cell>
          <cell r="H35">
            <v>1.095</v>
          </cell>
          <cell r="I35">
            <v>1.1000000000000001</v>
          </cell>
          <cell r="J35">
            <v>1.107</v>
          </cell>
          <cell r="K35">
            <v>1.113</v>
          </cell>
        </row>
        <row r="36">
          <cell r="D36" t="str">
            <v>Automezzi e Autoveicoli</v>
          </cell>
          <cell r="E36">
            <v>5</v>
          </cell>
          <cell r="G36">
            <v>2011</v>
          </cell>
          <cell r="H36">
            <v>1.079</v>
          </cell>
          <cell r="I36">
            <v>1.083</v>
          </cell>
          <cell r="J36">
            <v>1.091</v>
          </cell>
          <cell r="K36">
            <v>1.0960000000000001</v>
          </cell>
        </row>
        <row r="37">
          <cell r="G37">
            <v>2012</v>
          </cell>
          <cell r="H37">
            <v>1.0429999999999999</v>
          </cell>
          <cell r="I37">
            <v>1.048</v>
          </cell>
          <cell r="J37">
            <v>1.0549999999999999</v>
          </cell>
          <cell r="K37">
            <v>1.06</v>
          </cell>
        </row>
        <row r="38">
          <cell r="G38">
            <v>2013</v>
          </cell>
          <cell r="H38">
            <v>1.016</v>
          </cell>
          <cell r="I38">
            <v>1.02</v>
          </cell>
          <cell r="J38">
            <v>1.0269999999999999</v>
          </cell>
          <cell r="K38">
            <v>1.032</v>
          </cell>
        </row>
        <row r="39">
          <cell r="G39">
            <v>2014</v>
          </cell>
          <cell r="H39">
            <v>1.004</v>
          </cell>
          <cell r="I39">
            <v>1.008</v>
          </cell>
          <cell r="J39">
            <v>1.0149999999999999</v>
          </cell>
          <cell r="K39">
            <v>1.02</v>
          </cell>
        </row>
        <row r="40">
          <cell r="G40">
            <v>2015</v>
          </cell>
          <cell r="H40">
            <v>1.0049999999999999</v>
          </cell>
          <cell r="I40">
            <v>1.0089999999999999</v>
          </cell>
          <cell r="J40">
            <v>1.016</v>
          </cell>
          <cell r="K40">
            <v>1.0209999999999999</v>
          </cell>
        </row>
        <row r="41">
          <cell r="G41">
            <v>2016</v>
          </cell>
          <cell r="H41">
            <v>1.0009999999999999</v>
          </cell>
          <cell r="I41">
            <v>1.0049999999999999</v>
          </cell>
          <cell r="J41">
            <v>1.012</v>
          </cell>
          <cell r="K41">
            <v>1.0169999999999999</v>
          </cell>
        </row>
        <row r="42">
          <cell r="G42">
            <v>2017</v>
          </cell>
          <cell r="H42">
            <v>0.998</v>
          </cell>
          <cell r="I42">
            <v>1.002</v>
          </cell>
          <cell r="J42">
            <v>1.0089999999999999</v>
          </cell>
          <cell r="K42">
            <v>1.014</v>
          </cell>
        </row>
        <row r="43">
          <cell r="G43">
            <v>2018</v>
          </cell>
          <cell r="H43">
            <v>1</v>
          </cell>
          <cell r="I43">
            <v>1.004</v>
          </cell>
          <cell r="J43">
            <v>1.0109999999999999</v>
          </cell>
          <cell r="K43">
            <v>1.016</v>
          </cell>
        </row>
        <row r="44">
          <cell r="G44">
            <v>2019</v>
          </cell>
          <cell r="I44">
            <v>1</v>
          </cell>
          <cell r="J44">
            <v>1.0069999999999999</v>
          </cell>
          <cell r="K44">
            <v>1.012</v>
          </cell>
        </row>
        <row r="45">
          <cell r="G45">
            <v>2020</v>
          </cell>
          <cell r="J45">
            <v>1</v>
          </cell>
          <cell r="K45">
            <v>1.0049999999999999</v>
          </cell>
        </row>
        <row r="46">
          <cell r="G46">
            <v>2021</v>
          </cell>
          <cell r="K46">
            <v>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6662-05D1-4468-8DD0-84A0334B1EFD}">
  <sheetPr codeName="Foglio1">
    <pageSetUpPr fitToPage="1"/>
  </sheetPr>
  <dimension ref="A1:S65"/>
  <sheetViews>
    <sheetView tabSelected="1" zoomScale="70" zoomScaleNormal="70" workbookViewId="0">
      <pane xSplit="1" ySplit="9" topLeftCell="B10" activePane="bottomRight" state="frozen"/>
      <selection pane="topRight" activeCell="B1" sqref="B1"/>
      <selection pane="bottomLeft" activeCell="A3" sqref="A3"/>
      <selection pane="bottomRight" activeCell="A9" sqref="A9:K14"/>
    </sheetView>
  </sheetViews>
  <sheetFormatPr defaultColWidth="8.7109375" defaultRowHeight="15" x14ac:dyDescent="0.25"/>
  <cols>
    <col min="1" max="1" width="58.5703125" style="1" customWidth="1"/>
    <col min="2" max="2" width="35" style="1" bestFit="1" customWidth="1"/>
    <col min="3" max="3" width="36.7109375" style="1" bestFit="1" customWidth="1"/>
    <col min="4" max="4" width="52" style="1" bestFit="1" customWidth="1"/>
    <col min="5" max="5" width="25.5703125" style="1" customWidth="1"/>
    <col min="6" max="6" width="24.5703125" style="1" bestFit="1" customWidth="1"/>
    <col min="7" max="7" width="22.28515625" style="2" bestFit="1" customWidth="1"/>
    <col min="8" max="8" width="23.5703125" style="2" bestFit="1" customWidth="1"/>
    <col min="9" max="9" width="19" style="2" bestFit="1" customWidth="1"/>
    <col min="10" max="10" width="28.28515625" style="1" customWidth="1"/>
    <col min="11" max="11" width="38.7109375" style="1" customWidth="1"/>
    <col min="12" max="12" width="21.7109375" style="1" bestFit="1" customWidth="1"/>
    <col min="13" max="13" width="10.85546875" style="1" bestFit="1" customWidth="1"/>
    <col min="14" max="14" width="11.28515625" style="1" bestFit="1" customWidth="1"/>
    <col min="15" max="15" width="20.42578125" style="1" bestFit="1" customWidth="1"/>
    <col min="16" max="16" width="11" customWidth="1"/>
    <col min="17" max="17" width="18" bestFit="1" customWidth="1"/>
    <col min="18" max="18" width="36.28515625" style="1" bestFit="1" customWidth="1"/>
    <col min="19" max="19" width="36.42578125" style="1" bestFit="1" customWidth="1"/>
    <col min="20" max="20" width="32.42578125" style="1" bestFit="1" customWidth="1"/>
    <col min="21" max="21" width="13.42578125" style="1" bestFit="1" customWidth="1"/>
    <col min="22" max="16384" width="8.7109375" style="1"/>
  </cols>
  <sheetData>
    <row r="1" spans="1:19" ht="18" x14ac:dyDescent="0.25">
      <c r="A1" s="38" t="s">
        <v>67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9" ht="18" x14ac:dyDescent="0.25">
      <c r="B2" s="23">
        <v>2020</v>
      </c>
      <c r="C2" s="23">
        <v>2021</v>
      </c>
      <c r="D2" s="23"/>
      <c r="E2" s="23"/>
    </row>
    <row r="3" spans="1:19" ht="33" x14ac:dyDescent="0.25">
      <c r="A3" s="41" t="s">
        <v>66</v>
      </c>
      <c r="B3" s="27"/>
      <c r="C3" s="27"/>
    </row>
    <row r="4" spans="1:19" ht="16.5" x14ac:dyDescent="0.25">
      <c r="A4" s="41" t="s">
        <v>65</v>
      </c>
      <c r="B4" s="27"/>
      <c r="C4" s="27"/>
    </row>
    <row r="5" spans="1:19" ht="16.5" x14ac:dyDescent="0.25">
      <c r="A5" s="41" t="s">
        <v>64</v>
      </c>
      <c r="B5" s="27"/>
      <c r="C5" s="27"/>
    </row>
    <row r="8" spans="1:19" ht="46.9" customHeight="1" x14ac:dyDescent="0.25">
      <c r="A8" s="40" t="s">
        <v>63</v>
      </c>
      <c r="B8" s="40" t="s">
        <v>62</v>
      </c>
      <c r="C8" s="40" t="s">
        <v>61</v>
      </c>
      <c r="D8" s="40" t="s">
        <v>60</v>
      </c>
      <c r="E8" s="2"/>
      <c r="F8" s="40" t="s">
        <v>59</v>
      </c>
      <c r="G8" s="40" t="s">
        <v>58</v>
      </c>
      <c r="H8" s="40" t="s">
        <v>57</v>
      </c>
      <c r="I8" s="39" t="s">
        <v>56</v>
      </c>
      <c r="R8"/>
    </row>
    <row r="9" spans="1:19" ht="60" customHeight="1" x14ac:dyDescent="0.3">
      <c r="A9" s="38" t="s">
        <v>55</v>
      </c>
      <c r="B9" s="38" t="s">
        <v>54</v>
      </c>
      <c r="C9" s="38" t="s">
        <v>53</v>
      </c>
      <c r="D9" s="38" t="s">
        <v>52</v>
      </c>
      <c r="E9" s="38" t="s">
        <v>51</v>
      </c>
      <c r="F9" s="38" t="s">
        <v>50</v>
      </c>
      <c r="G9" s="38" t="s">
        <v>49</v>
      </c>
      <c r="H9" s="38" t="s">
        <v>48</v>
      </c>
      <c r="I9" s="38" t="s">
        <v>47</v>
      </c>
      <c r="J9" s="38" t="s">
        <v>46</v>
      </c>
      <c r="K9" s="38" t="s">
        <v>0</v>
      </c>
      <c r="L9" s="22" t="s">
        <v>45</v>
      </c>
      <c r="M9" s="22" t="s">
        <v>44</v>
      </c>
      <c r="N9" s="22"/>
      <c r="O9" s="22"/>
      <c r="R9" s="3"/>
      <c r="S9" s="3"/>
    </row>
    <row r="10" spans="1:19" ht="16.5" x14ac:dyDescent="0.3">
      <c r="A10" s="37"/>
      <c r="B10" s="36"/>
      <c r="C10" s="35"/>
      <c r="D10" s="34"/>
      <c r="E10" s="33">
        <f t="shared" ref="E10:E39" si="0">C10*D10</f>
        <v>0</v>
      </c>
      <c r="F10" s="32"/>
      <c r="G10" s="31"/>
      <c r="H10" s="30"/>
      <c r="I10" s="29"/>
      <c r="J10" s="28">
        <f t="shared" ref="J10:J39" si="1">E10/(1+G10)</f>
        <v>0</v>
      </c>
      <c r="K10" s="28">
        <f t="shared" ref="K10:K39" si="2">J10*G10</f>
        <v>0</v>
      </c>
      <c r="L10" s="27"/>
      <c r="M10" s="3" t="s">
        <v>43</v>
      </c>
    </row>
    <row r="11" spans="1:19" ht="16.5" x14ac:dyDescent="0.3">
      <c r="A11" s="37" t="s">
        <v>71</v>
      </c>
      <c r="B11" s="36" t="s">
        <v>72</v>
      </c>
      <c r="C11" s="35">
        <v>1500000</v>
      </c>
      <c r="D11" s="34">
        <v>1</v>
      </c>
      <c r="E11" s="33">
        <f t="shared" si="0"/>
        <v>1500000</v>
      </c>
      <c r="F11" s="32" t="s">
        <v>21</v>
      </c>
      <c r="G11" s="31">
        <v>0.1</v>
      </c>
      <c r="H11" s="30" t="s">
        <v>10</v>
      </c>
      <c r="I11" s="29" t="s">
        <v>70</v>
      </c>
      <c r="J11" s="28">
        <f t="shared" si="1"/>
        <v>1363636.3636363635</v>
      </c>
      <c r="K11" s="28">
        <f t="shared" si="2"/>
        <v>136363.63636363635</v>
      </c>
      <c r="L11" s="27"/>
      <c r="M11" s="1" t="s">
        <v>42</v>
      </c>
      <c r="N11" t="s">
        <v>41</v>
      </c>
    </row>
    <row r="12" spans="1:19" ht="16.5" x14ac:dyDescent="0.3">
      <c r="A12" s="37"/>
      <c r="B12" s="36"/>
      <c r="C12" s="35"/>
      <c r="D12" s="34"/>
      <c r="E12" s="33">
        <f t="shared" si="0"/>
        <v>0</v>
      </c>
      <c r="F12" s="32"/>
      <c r="G12" s="31"/>
      <c r="H12" s="30"/>
      <c r="I12" s="29"/>
      <c r="J12" s="28">
        <f t="shared" si="1"/>
        <v>0</v>
      </c>
      <c r="K12" s="28">
        <f t="shared" si="2"/>
        <v>0</v>
      </c>
      <c r="L12" s="27"/>
      <c r="M12" s="1" t="s">
        <v>40</v>
      </c>
      <c r="N12" t="s">
        <v>39</v>
      </c>
    </row>
    <row r="13" spans="1:19" ht="16.5" x14ac:dyDescent="0.3">
      <c r="A13" s="37" t="s">
        <v>68</v>
      </c>
      <c r="B13" s="36" t="s">
        <v>69</v>
      </c>
      <c r="C13" s="35">
        <v>250000</v>
      </c>
      <c r="D13" s="34">
        <v>0.33</v>
      </c>
      <c r="E13" s="33">
        <f t="shared" si="0"/>
        <v>82500</v>
      </c>
      <c r="F13" s="32" t="s">
        <v>17</v>
      </c>
      <c r="G13" s="31">
        <v>0</v>
      </c>
      <c r="H13" s="30" t="s">
        <v>8</v>
      </c>
      <c r="I13" s="29" t="s">
        <v>70</v>
      </c>
      <c r="J13" s="28">
        <f t="shared" si="1"/>
        <v>82500</v>
      </c>
      <c r="K13" s="28">
        <f t="shared" si="2"/>
        <v>0</v>
      </c>
      <c r="L13" s="27"/>
      <c r="M13" s="1" t="s">
        <v>38</v>
      </c>
      <c r="N13" t="s">
        <v>37</v>
      </c>
    </row>
    <row r="14" spans="1:19" ht="16.5" x14ac:dyDescent="0.3">
      <c r="A14" s="37"/>
      <c r="B14" s="36"/>
      <c r="C14" s="35"/>
      <c r="D14" s="34"/>
      <c r="E14" s="33">
        <f t="shared" si="0"/>
        <v>0</v>
      </c>
      <c r="F14" s="32"/>
      <c r="G14" s="31"/>
      <c r="H14" s="30"/>
      <c r="I14" s="29"/>
      <c r="J14" s="28">
        <f t="shared" si="1"/>
        <v>0</v>
      </c>
      <c r="K14" s="28">
        <f t="shared" si="2"/>
        <v>0</v>
      </c>
      <c r="L14" s="27"/>
      <c r="M14" s="1" t="s">
        <v>36</v>
      </c>
      <c r="N14" t="s">
        <v>35</v>
      </c>
    </row>
    <row r="15" spans="1:19" ht="16.5" x14ac:dyDescent="0.3">
      <c r="A15" s="37"/>
      <c r="B15" s="36"/>
      <c r="C15" s="35"/>
      <c r="D15" s="34"/>
      <c r="E15" s="33">
        <f t="shared" si="0"/>
        <v>0</v>
      </c>
      <c r="F15" s="32"/>
      <c r="G15" s="31"/>
      <c r="H15" s="30"/>
      <c r="I15" s="29"/>
      <c r="J15" s="28">
        <f t="shared" si="1"/>
        <v>0</v>
      </c>
      <c r="K15" s="28">
        <f t="shared" si="2"/>
        <v>0</v>
      </c>
      <c r="L15" s="27"/>
      <c r="M15" s="3"/>
    </row>
    <row r="16" spans="1:19" ht="16.5" x14ac:dyDescent="0.3">
      <c r="A16" s="37"/>
      <c r="B16" s="36"/>
      <c r="C16" s="35"/>
      <c r="D16" s="34"/>
      <c r="E16" s="33">
        <f t="shared" si="0"/>
        <v>0</v>
      </c>
      <c r="F16" s="32"/>
      <c r="G16" s="31"/>
      <c r="H16" s="30"/>
      <c r="I16" s="29"/>
      <c r="J16" s="28">
        <f t="shared" si="1"/>
        <v>0</v>
      </c>
      <c r="K16" s="28">
        <f t="shared" si="2"/>
        <v>0</v>
      </c>
      <c r="L16" s="27"/>
      <c r="M16" s="3" t="s">
        <v>34</v>
      </c>
    </row>
    <row r="17" spans="1:14" ht="16.5" x14ac:dyDescent="0.3">
      <c r="A17" s="37"/>
      <c r="B17" s="36"/>
      <c r="C17" s="35"/>
      <c r="D17" s="34"/>
      <c r="E17" s="33">
        <f t="shared" si="0"/>
        <v>0</v>
      </c>
      <c r="F17" s="32"/>
      <c r="G17" s="31"/>
      <c r="H17" s="30"/>
      <c r="I17" s="29"/>
      <c r="J17" s="28">
        <f t="shared" si="1"/>
        <v>0</v>
      </c>
      <c r="K17" s="28">
        <f t="shared" si="2"/>
        <v>0</v>
      </c>
      <c r="L17" s="27"/>
      <c r="M17" s="3" t="s">
        <v>33</v>
      </c>
      <c r="N17" s="1" t="s">
        <v>32</v>
      </c>
    </row>
    <row r="18" spans="1:14" ht="16.5" x14ac:dyDescent="0.3">
      <c r="A18" s="37"/>
      <c r="B18" s="36"/>
      <c r="C18" s="35"/>
      <c r="D18" s="34"/>
      <c r="E18" s="33">
        <f t="shared" si="0"/>
        <v>0</v>
      </c>
      <c r="F18" s="32"/>
      <c r="G18" s="31"/>
      <c r="H18" s="30"/>
      <c r="I18" s="29"/>
      <c r="J18" s="28">
        <f t="shared" si="1"/>
        <v>0</v>
      </c>
      <c r="K18" s="28">
        <f t="shared" si="2"/>
        <v>0</v>
      </c>
      <c r="L18" s="27"/>
      <c r="M18" s="3" t="s">
        <v>31</v>
      </c>
      <c r="N18" s="1" t="s">
        <v>30</v>
      </c>
    </row>
    <row r="19" spans="1:14" ht="16.5" x14ac:dyDescent="0.3">
      <c r="A19" s="37"/>
      <c r="B19" s="36"/>
      <c r="C19" s="35"/>
      <c r="D19" s="34"/>
      <c r="E19" s="33">
        <f t="shared" si="0"/>
        <v>0</v>
      </c>
      <c r="F19" s="32"/>
      <c r="G19" s="31"/>
      <c r="H19" s="30"/>
      <c r="I19" s="29"/>
      <c r="J19" s="28">
        <f t="shared" si="1"/>
        <v>0</v>
      </c>
      <c r="K19" s="28">
        <f t="shared" si="2"/>
        <v>0</v>
      </c>
      <c r="L19" s="27"/>
      <c r="M19" s="3" t="s">
        <v>29</v>
      </c>
      <c r="N19" s="1" t="s">
        <v>28</v>
      </c>
    </row>
    <row r="20" spans="1:14" ht="16.5" x14ac:dyDescent="0.3">
      <c r="A20" s="37"/>
      <c r="B20" s="36"/>
      <c r="C20" s="35"/>
      <c r="D20" s="34"/>
      <c r="E20" s="33">
        <f t="shared" si="0"/>
        <v>0</v>
      </c>
      <c r="F20" s="32"/>
      <c r="G20" s="31"/>
      <c r="H20" s="30"/>
      <c r="I20" s="29"/>
      <c r="J20" s="28">
        <f t="shared" si="1"/>
        <v>0</v>
      </c>
      <c r="K20" s="28">
        <f t="shared" si="2"/>
        <v>0</v>
      </c>
      <c r="L20" s="27"/>
      <c r="M20" s="3" t="s">
        <v>27</v>
      </c>
      <c r="N20" s="1" t="s">
        <v>26</v>
      </c>
    </row>
    <row r="21" spans="1:14" ht="16.5" x14ac:dyDescent="0.3">
      <c r="A21" s="37"/>
      <c r="B21" s="36"/>
      <c r="C21" s="35"/>
      <c r="D21" s="34"/>
      <c r="E21" s="33">
        <f t="shared" si="0"/>
        <v>0</v>
      </c>
      <c r="F21" s="32"/>
      <c r="G21" s="31"/>
      <c r="H21" s="30"/>
      <c r="I21" s="29"/>
      <c r="J21" s="28">
        <f t="shared" si="1"/>
        <v>0</v>
      </c>
      <c r="K21" s="28">
        <f t="shared" si="2"/>
        <v>0</v>
      </c>
      <c r="L21" s="27"/>
      <c r="M21" s="3"/>
    </row>
    <row r="22" spans="1:14" ht="16.5" x14ac:dyDescent="0.3">
      <c r="A22" s="37"/>
      <c r="B22" s="36"/>
      <c r="C22" s="35"/>
      <c r="D22" s="34"/>
      <c r="E22" s="33">
        <f t="shared" si="0"/>
        <v>0</v>
      </c>
      <c r="F22" s="32"/>
      <c r="G22" s="31"/>
      <c r="H22" s="30"/>
      <c r="I22" s="29"/>
      <c r="J22" s="28">
        <f t="shared" si="1"/>
        <v>0</v>
      </c>
      <c r="K22" s="28">
        <f t="shared" si="2"/>
        <v>0</v>
      </c>
      <c r="L22" s="27"/>
      <c r="M22" s="3"/>
    </row>
    <row r="23" spans="1:14" ht="16.5" x14ac:dyDescent="0.3">
      <c r="A23" s="37"/>
      <c r="B23" s="36"/>
      <c r="C23" s="35"/>
      <c r="D23" s="34"/>
      <c r="E23" s="33">
        <f t="shared" si="0"/>
        <v>0</v>
      </c>
      <c r="F23" s="32"/>
      <c r="G23" s="31"/>
      <c r="H23" s="30"/>
      <c r="I23" s="29"/>
      <c r="J23" s="28">
        <f t="shared" si="1"/>
        <v>0</v>
      </c>
      <c r="K23" s="28">
        <f t="shared" si="2"/>
        <v>0</v>
      </c>
      <c r="L23" s="27"/>
      <c r="M23" s="3"/>
    </row>
    <row r="24" spans="1:14" ht="16.5" x14ac:dyDescent="0.3">
      <c r="A24" s="37"/>
      <c r="B24" s="36"/>
      <c r="C24" s="35"/>
      <c r="D24" s="34"/>
      <c r="E24" s="33">
        <f t="shared" si="0"/>
        <v>0</v>
      </c>
      <c r="F24" s="32"/>
      <c r="G24" s="31"/>
      <c r="H24" s="30"/>
      <c r="I24" s="29"/>
      <c r="J24" s="28">
        <f t="shared" si="1"/>
        <v>0</v>
      </c>
      <c r="K24" s="28">
        <f t="shared" si="2"/>
        <v>0</v>
      </c>
      <c r="L24" s="27"/>
      <c r="M24" s="3"/>
    </row>
    <row r="25" spans="1:14" ht="16.5" x14ac:dyDescent="0.3">
      <c r="A25" s="37"/>
      <c r="B25" s="36"/>
      <c r="C25" s="35"/>
      <c r="D25" s="34"/>
      <c r="E25" s="33">
        <f t="shared" si="0"/>
        <v>0</v>
      </c>
      <c r="F25" s="32"/>
      <c r="G25" s="31"/>
      <c r="H25" s="30"/>
      <c r="I25" s="29"/>
      <c r="J25" s="28">
        <f t="shared" si="1"/>
        <v>0</v>
      </c>
      <c r="K25" s="28">
        <f t="shared" si="2"/>
        <v>0</v>
      </c>
      <c r="L25" s="27"/>
      <c r="M25" s="3"/>
    </row>
    <row r="26" spans="1:14" ht="16.5" x14ac:dyDescent="0.3">
      <c r="A26" s="37"/>
      <c r="B26" s="36"/>
      <c r="C26" s="35"/>
      <c r="D26" s="34"/>
      <c r="E26" s="33">
        <f t="shared" si="0"/>
        <v>0</v>
      </c>
      <c r="F26" s="32"/>
      <c r="G26" s="31"/>
      <c r="H26" s="30"/>
      <c r="I26" s="29"/>
      <c r="J26" s="28">
        <f t="shared" si="1"/>
        <v>0</v>
      </c>
      <c r="K26" s="28">
        <f t="shared" si="2"/>
        <v>0</v>
      </c>
      <c r="L26" s="27"/>
      <c r="M26" s="3"/>
    </row>
    <row r="27" spans="1:14" ht="16.5" x14ac:dyDescent="0.3">
      <c r="A27" s="37"/>
      <c r="B27" s="36"/>
      <c r="C27" s="35"/>
      <c r="D27" s="34"/>
      <c r="E27" s="33">
        <f t="shared" si="0"/>
        <v>0</v>
      </c>
      <c r="F27" s="32"/>
      <c r="G27" s="31"/>
      <c r="H27" s="30"/>
      <c r="I27" s="29"/>
      <c r="J27" s="28">
        <f t="shared" si="1"/>
        <v>0</v>
      </c>
      <c r="K27" s="28">
        <f t="shared" si="2"/>
        <v>0</v>
      </c>
      <c r="L27" s="27"/>
      <c r="M27" s="3"/>
    </row>
    <row r="28" spans="1:14" ht="16.5" x14ac:dyDescent="0.3">
      <c r="A28" s="37"/>
      <c r="B28" s="36"/>
      <c r="C28" s="35"/>
      <c r="D28" s="34"/>
      <c r="E28" s="33">
        <f t="shared" si="0"/>
        <v>0</v>
      </c>
      <c r="F28" s="32"/>
      <c r="G28" s="31"/>
      <c r="H28" s="30"/>
      <c r="I28" s="29"/>
      <c r="J28" s="28">
        <f t="shared" si="1"/>
        <v>0</v>
      </c>
      <c r="K28" s="28">
        <f t="shared" si="2"/>
        <v>0</v>
      </c>
      <c r="L28" s="27"/>
      <c r="M28" s="3"/>
    </row>
    <row r="29" spans="1:14" ht="16.5" x14ac:dyDescent="0.3">
      <c r="A29" s="37"/>
      <c r="B29" s="36"/>
      <c r="C29" s="35"/>
      <c r="D29" s="34"/>
      <c r="E29" s="33">
        <f t="shared" si="0"/>
        <v>0</v>
      </c>
      <c r="F29" s="32"/>
      <c r="G29" s="31"/>
      <c r="H29" s="30"/>
      <c r="I29" s="29"/>
      <c r="J29" s="28">
        <f t="shared" si="1"/>
        <v>0</v>
      </c>
      <c r="K29" s="28">
        <f t="shared" si="2"/>
        <v>0</v>
      </c>
      <c r="L29" s="27"/>
      <c r="M29" s="3"/>
    </row>
    <row r="30" spans="1:14" ht="16.5" x14ac:dyDescent="0.3">
      <c r="A30" s="37"/>
      <c r="B30" s="36"/>
      <c r="C30" s="35"/>
      <c r="D30" s="34"/>
      <c r="E30" s="33">
        <f t="shared" si="0"/>
        <v>0</v>
      </c>
      <c r="F30" s="32"/>
      <c r="G30" s="31"/>
      <c r="H30" s="30"/>
      <c r="I30" s="29"/>
      <c r="J30" s="28">
        <f t="shared" si="1"/>
        <v>0</v>
      </c>
      <c r="K30" s="28">
        <f t="shared" si="2"/>
        <v>0</v>
      </c>
      <c r="L30" s="27"/>
      <c r="M30" s="3"/>
    </row>
    <row r="31" spans="1:14" ht="16.5" x14ac:dyDescent="0.3">
      <c r="A31" s="37"/>
      <c r="B31" s="36"/>
      <c r="C31" s="35"/>
      <c r="D31" s="34"/>
      <c r="E31" s="33">
        <f t="shared" si="0"/>
        <v>0</v>
      </c>
      <c r="F31" s="32"/>
      <c r="G31" s="31"/>
      <c r="H31" s="30"/>
      <c r="I31" s="29"/>
      <c r="J31" s="28">
        <f t="shared" si="1"/>
        <v>0</v>
      </c>
      <c r="K31" s="28">
        <f t="shared" si="2"/>
        <v>0</v>
      </c>
      <c r="L31" s="27"/>
      <c r="M31" s="3"/>
    </row>
    <row r="32" spans="1:14" ht="16.5" x14ac:dyDescent="0.3">
      <c r="A32" s="37"/>
      <c r="B32" s="36"/>
      <c r="C32" s="35"/>
      <c r="D32" s="34"/>
      <c r="E32" s="33">
        <f t="shared" si="0"/>
        <v>0</v>
      </c>
      <c r="F32" s="32"/>
      <c r="G32" s="31"/>
      <c r="H32" s="30"/>
      <c r="I32" s="29"/>
      <c r="J32" s="28">
        <f t="shared" si="1"/>
        <v>0</v>
      </c>
      <c r="K32" s="28">
        <f t="shared" si="2"/>
        <v>0</v>
      </c>
      <c r="L32" s="27"/>
      <c r="M32" s="3"/>
    </row>
    <row r="33" spans="1:18" ht="16.5" x14ac:dyDescent="0.3">
      <c r="A33" s="37"/>
      <c r="B33" s="36"/>
      <c r="C33" s="35"/>
      <c r="D33" s="34"/>
      <c r="E33" s="33">
        <f t="shared" si="0"/>
        <v>0</v>
      </c>
      <c r="F33" s="32"/>
      <c r="G33" s="31"/>
      <c r="H33" s="30"/>
      <c r="I33" s="29"/>
      <c r="J33" s="28">
        <f t="shared" si="1"/>
        <v>0</v>
      </c>
      <c r="K33" s="28">
        <f t="shared" si="2"/>
        <v>0</v>
      </c>
      <c r="L33" s="27"/>
      <c r="M33" s="3"/>
    </row>
    <row r="34" spans="1:18" ht="16.5" x14ac:dyDescent="0.3">
      <c r="A34" s="37"/>
      <c r="B34" s="36"/>
      <c r="C34" s="35"/>
      <c r="D34" s="34"/>
      <c r="E34" s="33">
        <f t="shared" si="0"/>
        <v>0</v>
      </c>
      <c r="F34" s="32"/>
      <c r="G34" s="31"/>
      <c r="H34" s="30"/>
      <c r="I34" s="29"/>
      <c r="J34" s="28">
        <f t="shared" si="1"/>
        <v>0</v>
      </c>
      <c r="K34" s="28">
        <f t="shared" si="2"/>
        <v>0</v>
      </c>
      <c r="L34" s="27"/>
      <c r="M34" s="3"/>
    </row>
    <row r="35" spans="1:18" ht="16.5" x14ac:dyDescent="0.3">
      <c r="A35" s="37"/>
      <c r="B35" s="36"/>
      <c r="C35" s="35"/>
      <c r="D35" s="34"/>
      <c r="E35" s="33">
        <f t="shared" si="0"/>
        <v>0</v>
      </c>
      <c r="F35" s="32"/>
      <c r="G35" s="31"/>
      <c r="H35" s="30"/>
      <c r="I35" s="29"/>
      <c r="J35" s="28">
        <f t="shared" si="1"/>
        <v>0</v>
      </c>
      <c r="K35" s="28">
        <f t="shared" si="2"/>
        <v>0</v>
      </c>
      <c r="L35" s="27"/>
      <c r="M35" s="3"/>
    </row>
    <row r="36" spans="1:18" ht="16.5" x14ac:dyDescent="0.3">
      <c r="A36" s="37"/>
      <c r="B36" s="36"/>
      <c r="C36" s="35"/>
      <c r="D36" s="34"/>
      <c r="E36" s="33">
        <f t="shared" si="0"/>
        <v>0</v>
      </c>
      <c r="F36" s="32"/>
      <c r="G36" s="31"/>
      <c r="H36" s="30"/>
      <c r="I36" s="29"/>
      <c r="J36" s="28">
        <f t="shared" si="1"/>
        <v>0</v>
      </c>
      <c r="K36" s="28">
        <f t="shared" si="2"/>
        <v>0</v>
      </c>
      <c r="L36" s="27"/>
      <c r="M36" s="3"/>
    </row>
    <row r="37" spans="1:18" ht="16.5" x14ac:dyDescent="0.3">
      <c r="A37" s="37"/>
      <c r="B37" s="36"/>
      <c r="C37" s="35"/>
      <c r="D37" s="34"/>
      <c r="E37" s="33">
        <f t="shared" si="0"/>
        <v>0</v>
      </c>
      <c r="F37" s="32"/>
      <c r="G37" s="31"/>
      <c r="H37" s="30"/>
      <c r="I37" s="29"/>
      <c r="J37" s="28">
        <f t="shared" si="1"/>
        <v>0</v>
      </c>
      <c r="K37" s="28">
        <f t="shared" si="2"/>
        <v>0</v>
      </c>
      <c r="L37" s="27"/>
      <c r="M37" s="3"/>
    </row>
    <row r="38" spans="1:18" ht="16.5" x14ac:dyDescent="0.3">
      <c r="A38" s="37"/>
      <c r="B38" s="36"/>
      <c r="C38" s="35"/>
      <c r="D38" s="34"/>
      <c r="E38" s="33">
        <f t="shared" si="0"/>
        <v>0</v>
      </c>
      <c r="F38" s="32"/>
      <c r="G38" s="31"/>
      <c r="H38" s="30"/>
      <c r="I38" s="29"/>
      <c r="J38" s="28">
        <f t="shared" si="1"/>
        <v>0</v>
      </c>
      <c r="K38" s="28">
        <f t="shared" si="2"/>
        <v>0</v>
      </c>
      <c r="L38" s="27"/>
      <c r="M38" s="3"/>
    </row>
    <row r="39" spans="1:18" ht="16.5" x14ac:dyDescent="0.3">
      <c r="A39" s="37"/>
      <c r="B39" s="36"/>
      <c r="C39" s="35"/>
      <c r="D39" s="34"/>
      <c r="E39" s="33">
        <f t="shared" si="0"/>
        <v>0</v>
      </c>
      <c r="F39" s="32"/>
      <c r="G39" s="31"/>
      <c r="H39" s="30"/>
      <c r="I39" s="29"/>
      <c r="J39" s="28">
        <f t="shared" si="1"/>
        <v>0</v>
      </c>
      <c r="K39" s="28">
        <f t="shared" si="2"/>
        <v>0</v>
      </c>
      <c r="L39" s="27"/>
      <c r="M39" s="3"/>
    </row>
    <row r="40" spans="1:18" ht="18" x14ac:dyDescent="0.3">
      <c r="A40" s="26" t="s">
        <v>25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R40" s="3"/>
    </row>
    <row r="41" spans="1:18" ht="18" x14ac:dyDescent="0.25">
      <c r="A41" s="23"/>
      <c r="R41"/>
    </row>
    <row r="42" spans="1:18" ht="18" x14ac:dyDescent="0.25">
      <c r="A42" s="25" t="s">
        <v>24</v>
      </c>
      <c r="B42" s="23"/>
      <c r="C42" s="23"/>
      <c r="D42" s="23"/>
      <c r="E42" s="24">
        <f>+SUM(E9:E40)</f>
        <v>1582500</v>
      </c>
      <c r="F42" s="23"/>
      <c r="G42" s="23"/>
      <c r="H42" s="23"/>
      <c r="I42" s="23"/>
      <c r="J42" s="24">
        <f>+SUM(J9:J40)</f>
        <v>1446136.3636363635</v>
      </c>
      <c r="K42" s="24">
        <f>+SUM(K9:K40)</f>
        <v>136363.63636363635</v>
      </c>
      <c r="L42" s="23"/>
      <c r="R42"/>
    </row>
    <row r="43" spans="1:18" x14ac:dyDescent="0.25">
      <c r="E43" s="2"/>
      <c r="F43" s="2"/>
      <c r="H43" s="1"/>
      <c r="I43" s="1"/>
      <c r="R43"/>
    </row>
    <row r="44" spans="1:18" ht="18.75" thickBot="1" x14ac:dyDescent="0.3">
      <c r="A44" s="22" t="s">
        <v>23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R44"/>
    </row>
    <row r="45" spans="1:18" x14ac:dyDescent="0.25">
      <c r="A45" s="21"/>
      <c r="B45" s="20" t="s">
        <v>22</v>
      </c>
      <c r="C45" s="20" t="s">
        <v>21</v>
      </c>
      <c r="D45" s="20" t="s">
        <v>20</v>
      </c>
      <c r="E45" s="20" t="s">
        <v>19</v>
      </c>
      <c r="F45" s="20" t="s">
        <v>18</v>
      </c>
      <c r="G45" s="20" t="s">
        <v>17</v>
      </c>
      <c r="H45" s="20" t="s">
        <v>16</v>
      </c>
      <c r="I45" s="20" t="s">
        <v>15</v>
      </c>
      <c r="J45" s="20" t="s">
        <v>14</v>
      </c>
      <c r="K45" s="20" t="s">
        <v>13</v>
      </c>
      <c r="L45" s="19" t="s">
        <v>12</v>
      </c>
      <c r="R45"/>
    </row>
    <row r="46" spans="1:18" x14ac:dyDescent="0.25">
      <c r="A46" s="9" t="s">
        <v>11</v>
      </c>
      <c r="B46" s="18">
        <f t="shared" ref="B46:L54" si="3">SUMIFS($J$10:$J$40,$F$10:$F$40,B$45,$H$10:$H$40,$A46)</f>
        <v>0</v>
      </c>
      <c r="C46" s="18">
        <f t="shared" si="3"/>
        <v>0</v>
      </c>
      <c r="D46" s="18">
        <f t="shared" si="3"/>
        <v>0</v>
      </c>
      <c r="E46" s="18">
        <f t="shared" si="3"/>
        <v>0</v>
      </c>
      <c r="F46" s="18">
        <f t="shared" si="3"/>
        <v>0</v>
      </c>
      <c r="G46" s="18">
        <f t="shared" si="3"/>
        <v>0</v>
      </c>
      <c r="H46" s="18">
        <f t="shared" si="3"/>
        <v>0</v>
      </c>
      <c r="I46" s="18">
        <f t="shared" si="3"/>
        <v>0</v>
      </c>
      <c r="J46" s="18">
        <f t="shared" si="3"/>
        <v>0</v>
      </c>
      <c r="K46" s="18">
        <f t="shared" si="3"/>
        <v>0</v>
      </c>
      <c r="L46" s="17">
        <f t="shared" si="3"/>
        <v>0</v>
      </c>
      <c r="R46"/>
    </row>
    <row r="47" spans="1:18" x14ac:dyDescent="0.25">
      <c r="A47" s="9" t="s">
        <v>10</v>
      </c>
      <c r="B47" s="18">
        <f t="shared" si="3"/>
        <v>0</v>
      </c>
      <c r="C47" s="18">
        <f t="shared" si="3"/>
        <v>1363636.3636363635</v>
      </c>
      <c r="D47" s="18">
        <f t="shared" si="3"/>
        <v>0</v>
      </c>
      <c r="E47" s="18">
        <f t="shared" si="3"/>
        <v>0</v>
      </c>
      <c r="F47" s="18">
        <f t="shared" si="3"/>
        <v>0</v>
      </c>
      <c r="G47" s="18">
        <f t="shared" si="3"/>
        <v>0</v>
      </c>
      <c r="H47" s="18">
        <f t="shared" si="3"/>
        <v>0</v>
      </c>
      <c r="I47" s="18">
        <f t="shared" si="3"/>
        <v>0</v>
      </c>
      <c r="J47" s="18">
        <f t="shared" si="3"/>
        <v>0</v>
      </c>
      <c r="K47" s="18">
        <f t="shared" si="3"/>
        <v>0</v>
      </c>
      <c r="L47" s="17">
        <f t="shared" si="3"/>
        <v>0</v>
      </c>
      <c r="R47"/>
    </row>
    <row r="48" spans="1:18" x14ac:dyDescent="0.25">
      <c r="A48" s="9" t="s">
        <v>9</v>
      </c>
      <c r="B48" s="18">
        <f t="shared" si="3"/>
        <v>0</v>
      </c>
      <c r="C48" s="18">
        <f t="shared" si="3"/>
        <v>0</v>
      </c>
      <c r="D48" s="18">
        <f t="shared" si="3"/>
        <v>0</v>
      </c>
      <c r="E48" s="18">
        <f t="shared" si="3"/>
        <v>0</v>
      </c>
      <c r="F48" s="18">
        <f t="shared" si="3"/>
        <v>0</v>
      </c>
      <c r="G48" s="18">
        <f t="shared" si="3"/>
        <v>0</v>
      </c>
      <c r="H48" s="18">
        <f t="shared" si="3"/>
        <v>0</v>
      </c>
      <c r="I48" s="18">
        <f t="shared" si="3"/>
        <v>0</v>
      </c>
      <c r="J48" s="18">
        <f t="shared" si="3"/>
        <v>0</v>
      </c>
      <c r="K48" s="18">
        <f t="shared" si="3"/>
        <v>0</v>
      </c>
      <c r="L48" s="17">
        <f t="shared" si="3"/>
        <v>0</v>
      </c>
      <c r="R48"/>
    </row>
    <row r="49" spans="1:18" x14ac:dyDescent="0.25">
      <c r="A49" s="9" t="s">
        <v>8</v>
      </c>
      <c r="B49" s="18">
        <f t="shared" si="3"/>
        <v>0</v>
      </c>
      <c r="C49" s="18">
        <f t="shared" si="3"/>
        <v>0</v>
      </c>
      <c r="D49" s="18">
        <f t="shared" si="3"/>
        <v>0</v>
      </c>
      <c r="E49" s="18">
        <f t="shared" si="3"/>
        <v>0</v>
      </c>
      <c r="F49" s="18">
        <f t="shared" si="3"/>
        <v>0</v>
      </c>
      <c r="G49" s="18">
        <f t="shared" si="3"/>
        <v>82500</v>
      </c>
      <c r="H49" s="18">
        <f t="shared" si="3"/>
        <v>0</v>
      </c>
      <c r="I49" s="18">
        <f t="shared" si="3"/>
        <v>0</v>
      </c>
      <c r="J49" s="18">
        <f t="shared" si="3"/>
        <v>0</v>
      </c>
      <c r="K49" s="18">
        <f t="shared" si="3"/>
        <v>0</v>
      </c>
      <c r="L49" s="17">
        <f t="shared" si="3"/>
        <v>0</v>
      </c>
      <c r="R49"/>
    </row>
    <row r="50" spans="1:18" x14ac:dyDescent="0.25">
      <c r="A50" s="9" t="s">
        <v>7</v>
      </c>
      <c r="B50" s="18">
        <f t="shared" si="3"/>
        <v>0</v>
      </c>
      <c r="C50" s="18">
        <f t="shared" si="3"/>
        <v>0</v>
      </c>
      <c r="D50" s="18">
        <f t="shared" si="3"/>
        <v>0</v>
      </c>
      <c r="E50" s="18">
        <f t="shared" si="3"/>
        <v>0</v>
      </c>
      <c r="F50" s="18">
        <f t="shared" si="3"/>
        <v>0</v>
      </c>
      <c r="G50" s="18">
        <f t="shared" si="3"/>
        <v>0</v>
      </c>
      <c r="H50" s="18">
        <f t="shared" si="3"/>
        <v>0</v>
      </c>
      <c r="I50" s="18">
        <f t="shared" si="3"/>
        <v>0</v>
      </c>
      <c r="J50" s="18">
        <f t="shared" si="3"/>
        <v>0</v>
      </c>
      <c r="K50" s="18">
        <f t="shared" si="3"/>
        <v>0</v>
      </c>
      <c r="L50" s="17">
        <f t="shared" si="3"/>
        <v>0</v>
      </c>
      <c r="R50"/>
    </row>
    <row r="51" spans="1:18" x14ac:dyDescent="0.25">
      <c r="A51" s="9" t="s">
        <v>6</v>
      </c>
      <c r="B51" s="18">
        <f t="shared" si="3"/>
        <v>0</v>
      </c>
      <c r="C51" s="18">
        <f t="shared" si="3"/>
        <v>0</v>
      </c>
      <c r="D51" s="18">
        <f t="shared" si="3"/>
        <v>0</v>
      </c>
      <c r="E51" s="18">
        <f t="shared" si="3"/>
        <v>0</v>
      </c>
      <c r="F51" s="18">
        <f t="shared" si="3"/>
        <v>0</v>
      </c>
      <c r="G51" s="18">
        <f t="shared" si="3"/>
        <v>0</v>
      </c>
      <c r="H51" s="18">
        <f t="shared" si="3"/>
        <v>0</v>
      </c>
      <c r="I51" s="18">
        <f t="shared" si="3"/>
        <v>0</v>
      </c>
      <c r="J51" s="18">
        <f t="shared" si="3"/>
        <v>0</v>
      </c>
      <c r="K51" s="18">
        <f t="shared" si="3"/>
        <v>0</v>
      </c>
      <c r="L51" s="17">
        <f t="shared" si="3"/>
        <v>0</v>
      </c>
      <c r="R51"/>
    </row>
    <row r="52" spans="1:18" x14ac:dyDescent="0.25">
      <c r="A52" s="9" t="s">
        <v>5</v>
      </c>
      <c r="B52" s="18">
        <f t="shared" si="3"/>
        <v>0</v>
      </c>
      <c r="C52" s="18">
        <f t="shared" si="3"/>
        <v>0</v>
      </c>
      <c r="D52" s="18">
        <f t="shared" si="3"/>
        <v>0</v>
      </c>
      <c r="E52" s="18">
        <f t="shared" si="3"/>
        <v>0</v>
      </c>
      <c r="F52" s="18">
        <f t="shared" si="3"/>
        <v>0</v>
      </c>
      <c r="G52" s="18">
        <f t="shared" si="3"/>
        <v>0</v>
      </c>
      <c r="H52" s="18">
        <f t="shared" si="3"/>
        <v>0</v>
      </c>
      <c r="I52" s="18">
        <f t="shared" si="3"/>
        <v>0</v>
      </c>
      <c r="J52" s="18">
        <f t="shared" si="3"/>
        <v>0</v>
      </c>
      <c r="K52" s="18">
        <f t="shared" si="3"/>
        <v>0</v>
      </c>
      <c r="L52" s="17">
        <f t="shared" si="3"/>
        <v>0</v>
      </c>
      <c r="R52"/>
    </row>
    <row r="53" spans="1:18" x14ac:dyDescent="0.25">
      <c r="A53" s="9" t="s">
        <v>4</v>
      </c>
      <c r="B53" s="18">
        <f t="shared" si="3"/>
        <v>0</v>
      </c>
      <c r="C53" s="18">
        <f t="shared" si="3"/>
        <v>0</v>
      </c>
      <c r="D53" s="18">
        <f t="shared" si="3"/>
        <v>0</v>
      </c>
      <c r="E53" s="18">
        <f t="shared" si="3"/>
        <v>0</v>
      </c>
      <c r="F53" s="18">
        <f t="shared" si="3"/>
        <v>0</v>
      </c>
      <c r="G53" s="18">
        <f t="shared" si="3"/>
        <v>0</v>
      </c>
      <c r="H53" s="18">
        <f t="shared" si="3"/>
        <v>0</v>
      </c>
      <c r="I53" s="18">
        <f t="shared" si="3"/>
        <v>0</v>
      </c>
      <c r="J53" s="18">
        <f t="shared" si="3"/>
        <v>0</v>
      </c>
      <c r="K53" s="18">
        <f t="shared" si="3"/>
        <v>0</v>
      </c>
      <c r="L53" s="17">
        <f t="shared" si="3"/>
        <v>0</v>
      </c>
      <c r="R53"/>
    </row>
    <row r="54" spans="1:18" ht="15.75" thickBot="1" x14ac:dyDescent="0.3">
      <c r="A54" s="9" t="s">
        <v>3</v>
      </c>
      <c r="B54" s="18">
        <f t="shared" si="3"/>
        <v>0</v>
      </c>
      <c r="C54" s="18">
        <f t="shared" si="3"/>
        <v>0</v>
      </c>
      <c r="D54" s="18">
        <f t="shared" si="3"/>
        <v>0</v>
      </c>
      <c r="E54" s="18">
        <f t="shared" si="3"/>
        <v>0</v>
      </c>
      <c r="F54" s="18">
        <f t="shared" si="3"/>
        <v>0</v>
      </c>
      <c r="G54" s="18">
        <f t="shared" si="3"/>
        <v>0</v>
      </c>
      <c r="H54" s="18">
        <f t="shared" si="3"/>
        <v>0</v>
      </c>
      <c r="I54" s="18">
        <f t="shared" si="3"/>
        <v>0</v>
      </c>
      <c r="J54" s="18">
        <f t="shared" si="3"/>
        <v>0</v>
      </c>
      <c r="K54" s="18">
        <f t="shared" si="3"/>
        <v>0</v>
      </c>
      <c r="L54" s="17">
        <f t="shared" si="3"/>
        <v>0</v>
      </c>
      <c r="R54"/>
    </row>
    <row r="55" spans="1:18" ht="15.75" thickBot="1" x14ac:dyDescent="0.3">
      <c r="A55" s="16" t="s">
        <v>0</v>
      </c>
      <c r="B55" s="15">
        <f t="shared" ref="B55:L55" si="4">SUMIF($F$10:$F$40,B45,$K$10:$K$40)</f>
        <v>0</v>
      </c>
      <c r="C55" s="15">
        <f t="shared" si="4"/>
        <v>136363.63636363635</v>
      </c>
      <c r="D55" s="15">
        <f t="shared" si="4"/>
        <v>0</v>
      </c>
      <c r="E55" s="15">
        <f t="shared" si="4"/>
        <v>0</v>
      </c>
      <c r="F55" s="15">
        <f t="shared" si="4"/>
        <v>0</v>
      </c>
      <c r="G55" s="15">
        <f t="shared" si="4"/>
        <v>0</v>
      </c>
      <c r="H55" s="15">
        <f t="shared" si="4"/>
        <v>0</v>
      </c>
      <c r="I55" s="15">
        <f t="shared" si="4"/>
        <v>0</v>
      </c>
      <c r="J55" s="15">
        <f t="shared" si="4"/>
        <v>0</v>
      </c>
      <c r="K55" s="15">
        <f t="shared" si="4"/>
        <v>0</v>
      </c>
      <c r="L55" s="14">
        <f t="shared" si="4"/>
        <v>0</v>
      </c>
      <c r="R55"/>
    </row>
    <row r="56" spans="1:18" ht="16.5" x14ac:dyDescent="0.3">
      <c r="A56" s="9" t="s">
        <v>2</v>
      </c>
      <c r="B56" s="13"/>
      <c r="C56" s="11"/>
      <c r="D56" s="11"/>
      <c r="E56" s="11"/>
      <c r="F56" s="11"/>
      <c r="G56" s="12"/>
      <c r="H56" s="12"/>
      <c r="I56" s="12"/>
      <c r="J56" s="11"/>
      <c r="K56" s="11"/>
      <c r="L56" s="10"/>
      <c r="R56"/>
    </row>
    <row r="57" spans="1:18" x14ac:dyDescent="0.25">
      <c r="A57" s="9" t="s">
        <v>1</v>
      </c>
      <c r="B57" s="8">
        <f t="shared" ref="B57:L57" si="5">SUMIFS($J$10:$J$40,$F$10:$F$40,B$45,$I$10:$I$40,"Gestore")</f>
        <v>0</v>
      </c>
      <c r="C57" s="8">
        <f t="shared" si="5"/>
        <v>0</v>
      </c>
      <c r="D57" s="8">
        <f t="shared" si="5"/>
        <v>0</v>
      </c>
      <c r="E57" s="8">
        <f t="shared" si="5"/>
        <v>0</v>
      </c>
      <c r="F57" s="8">
        <f t="shared" si="5"/>
        <v>0</v>
      </c>
      <c r="G57" s="8">
        <f t="shared" si="5"/>
        <v>0</v>
      </c>
      <c r="H57" s="8">
        <f t="shared" si="5"/>
        <v>0</v>
      </c>
      <c r="I57" s="8">
        <f t="shared" si="5"/>
        <v>0</v>
      </c>
      <c r="J57" s="8">
        <f t="shared" si="5"/>
        <v>0</v>
      </c>
      <c r="K57" s="8">
        <f t="shared" si="5"/>
        <v>0</v>
      </c>
      <c r="L57" s="7">
        <f t="shared" si="5"/>
        <v>0</v>
      </c>
      <c r="R57"/>
    </row>
    <row r="58" spans="1:18" ht="15.75" thickBot="1" x14ac:dyDescent="0.3">
      <c r="A58" s="6" t="s">
        <v>0</v>
      </c>
      <c r="B58" s="5">
        <f t="shared" ref="B58:L58" si="6">SUMIFS($K$10:$K$40,$F$10:$F$40,B$45,$I$10:$I$40,"Gestore")</f>
        <v>0</v>
      </c>
      <c r="C58" s="5">
        <f t="shared" si="6"/>
        <v>0</v>
      </c>
      <c r="D58" s="5">
        <f t="shared" si="6"/>
        <v>0</v>
      </c>
      <c r="E58" s="5">
        <f t="shared" si="6"/>
        <v>0</v>
      </c>
      <c r="F58" s="5">
        <f t="shared" si="6"/>
        <v>0</v>
      </c>
      <c r="G58" s="5">
        <f t="shared" si="6"/>
        <v>0</v>
      </c>
      <c r="H58" s="5">
        <f t="shared" si="6"/>
        <v>0</v>
      </c>
      <c r="I58" s="5">
        <f t="shared" si="6"/>
        <v>0</v>
      </c>
      <c r="J58" s="5">
        <f t="shared" si="6"/>
        <v>0</v>
      </c>
      <c r="K58" s="5">
        <f t="shared" si="6"/>
        <v>0</v>
      </c>
      <c r="L58" s="4">
        <f t="shared" si="6"/>
        <v>0</v>
      </c>
      <c r="R58"/>
    </row>
    <row r="59" spans="1:18" x14ac:dyDescent="0.25">
      <c r="R59"/>
    </row>
    <row r="60" spans="1:18" s="2" customFormat="1" ht="16.5" x14ac:dyDescent="0.3">
      <c r="A60" s="3"/>
      <c r="B60" s="3"/>
      <c r="C60" s="3"/>
      <c r="D60" s="3"/>
      <c r="E60" s="3"/>
      <c r="F60" s="2" t="str">
        <f>LEFT(SUBSTITUTE(A60," ",""),6)</f>
        <v/>
      </c>
      <c r="P60"/>
      <c r="Q60"/>
    </row>
    <row r="61" spans="1:18" s="2" customFormat="1" ht="16.5" x14ac:dyDescent="0.3">
      <c r="A61" s="3"/>
      <c r="B61" s="3"/>
      <c r="C61" s="3"/>
      <c r="D61" s="3"/>
      <c r="E61" s="3"/>
      <c r="F61" s="2" t="str">
        <f>LEFT(SUBSTITUTE(A61," ",""),6)</f>
        <v/>
      </c>
      <c r="P61"/>
      <c r="Q61"/>
    </row>
    <row r="62" spans="1:18" s="2" customFormat="1" ht="16.5" x14ac:dyDescent="0.3">
      <c r="A62" s="3"/>
      <c r="B62" s="3"/>
      <c r="C62" s="3"/>
      <c r="D62" s="3"/>
      <c r="E62" s="3"/>
      <c r="F62" s="2" t="str">
        <f>LEFT(SUBSTITUTE(A62," ",""),6)</f>
        <v/>
      </c>
      <c r="P62"/>
      <c r="Q62"/>
    </row>
    <row r="63" spans="1:18" s="2" customFormat="1" ht="16.5" x14ac:dyDescent="0.3">
      <c r="A63" s="3"/>
      <c r="B63" s="3"/>
      <c r="C63" s="3"/>
      <c r="D63" s="3"/>
      <c r="E63" s="3"/>
      <c r="F63" s="1"/>
      <c r="P63"/>
      <c r="Q63"/>
    </row>
    <row r="64" spans="1:18" s="2" customFormat="1" ht="16.5" x14ac:dyDescent="0.3">
      <c r="A64" s="3"/>
      <c r="B64" s="3"/>
      <c r="C64" s="3"/>
      <c r="D64" s="3"/>
      <c r="E64" s="3"/>
      <c r="F64" s="1"/>
      <c r="P64"/>
      <c r="Q64"/>
    </row>
    <row r="65" spans="1:17" s="2" customFormat="1" x14ac:dyDescent="0.25">
      <c r="A65" s="1"/>
      <c r="B65" s="1"/>
      <c r="C65" s="1"/>
      <c r="D65" s="1"/>
      <c r="E65" s="1"/>
      <c r="F65" s="1"/>
      <c r="P65"/>
      <c r="Q65"/>
    </row>
  </sheetData>
  <dataValidations count="4">
    <dataValidation type="list" allowBlank="1" showInputMessage="1" showErrorMessage="1" sqref="G10:G39" xr:uid="{3130A3FC-ACCA-4171-9055-265603F61C47}">
      <formula1>"0%,10%,22%"</formula1>
    </dataValidation>
    <dataValidation type="list" allowBlank="1" showInputMessage="1" showErrorMessage="1" sqref="H10:H39" xr:uid="{57A266E9-348F-4FD3-9366-F3701C8DC7E2}">
      <formula1>$A$46:$A$54</formula1>
    </dataValidation>
    <dataValidation type="list" allowBlank="1" showInputMessage="1" showErrorMessage="1" sqref="F10:F39" xr:uid="{45955076-2D22-4B89-9E71-DAEB02EE500D}">
      <formula1>$B$45:$L$45</formula1>
    </dataValidation>
    <dataValidation type="list" allowBlank="1" showInputMessage="1" showErrorMessage="1" sqref="I10:I39" xr:uid="{9F2949EF-EDE3-4786-AFD1-C5DBDD9F5CE8}">
      <formula1>"Comune,Gestore"</formula1>
    </dataValidation>
  </dataValidations>
  <pageMargins left="0.7" right="0.7" top="0.75" bottom="0.75" header="0.3" footer="0.3"/>
  <pageSetup scale="5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TavolaInput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Barabaschi</dc:creator>
  <cp:lastModifiedBy>Nicoletta Barabaschi</cp:lastModifiedBy>
  <dcterms:created xsi:type="dcterms:W3CDTF">2021-11-18T15:04:47Z</dcterms:created>
  <dcterms:modified xsi:type="dcterms:W3CDTF">2021-12-17T09:24:04Z</dcterms:modified>
</cp:coreProperties>
</file>